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sheets/sheet2.xml" ContentType="application/vnd.openxmlformats-officedocument.spreadsheetml.worksheet+xml"/>
  <Override PartName="/xl/comments/comment2.xml" ContentType="application/vnd.openxmlformats-officedocument.spreadsheetml.comments+xml"/>
  <Override PartName="/xl/worksheets/sheet3.xml" ContentType="application/vnd.openxmlformats-officedocument.spreadsheetml.worksheet+xml"/>
  <Override PartName="/xl/comments/comment3.xml" ContentType="application/vnd.openxmlformats-officedocument.spreadsheetml.comments+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Kassenbuch" sheetId="1" state="visible" r:id="rId1"/>
    <sheet xmlns:r="http://schemas.openxmlformats.org/officeDocument/2006/relationships" name="Kassensturz" sheetId="2" state="visible" r:id="rId2"/>
    <sheet xmlns:r="http://schemas.openxmlformats.org/officeDocument/2006/relationships" name="Einstellungen" sheetId="3" state="visible" r:id="rId3"/>
    <sheet xmlns:r="http://schemas.openxmlformats.org/officeDocument/2006/relationships" name="Auswertung" sheetId="4" state="visible" r:id="rId4"/>
    <sheet xmlns:r="http://schemas.openxmlformats.org/officeDocument/2006/relationships" name="Anleitung" sheetId="5" state="visible" r:id="rId5"/>
  </sheets>
  <definedNames>
    <definedName name="Kategorien">Einstellungen!$A$10:$A$29</definedName>
    <definedName name="UStSaetze">Einstellungen!$C$10:$C$15</definedName>
    <definedName name="_xlnm._FilterDatabase" localSheetId="0" hidden="1">'Kassenbuch'!$A$6:$K$1006</definedName>
    <definedName name="_xlnm.Print_Titles" localSheetId="0">'Kassenbuch'!$6:$6</definedName>
    <definedName name="_xlnm.Print_Titles" localSheetId="1">'Kassensturz'!$6:$6</definedName>
  </definedNames>
  <calcPr calcId="124519" fullCalcOnLoad="1"/>
</workbook>
</file>

<file path=xl/styles.xml><?xml version="1.0" encoding="utf-8"?>
<styleSheet xmlns="http://schemas.openxmlformats.org/spreadsheetml/2006/main">
  <numFmts count="3">
    <numFmt numFmtId="164" formatCode="#,##0.00;[Red]-#,##0.00"/>
    <numFmt numFmtId="165" formatCode="yyyy-mm-dd"/>
    <numFmt numFmtId="166" formatCode="DD.MM.YYYY"/>
  </numFmts>
  <fonts count="14">
    <font>
      <name val="Calibri"/>
      <family val="2"/>
      <color theme="1"/>
      <sz val="11"/>
      <scheme val="minor"/>
    </font>
    <font>
      <name val="Segoe UI Semibold"/>
      <color rgb="00FFFFFF"/>
      <sz val="16"/>
    </font>
    <font>
      <name val="Segoe UI"/>
      <color rgb="00B0D0B4"/>
      <sz val="9"/>
    </font>
    <font>
      <name val="Segoe UI Semibold"/>
      <color rgb="00212521"/>
      <sz val="10"/>
    </font>
    <font>
      <name val="Segoe UI"/>
      <color rgb="00212521"/>
      <sz val="10"/>
    </font>
    <font>
      <name val="Segoe UI Semibold"/>
      <color rgb="00FFFFFF"/>
      <sz val="10"/>
    </font>
    <font>
      <name val="Segoe UI"/>
      <color rgb="00606A60"/>
      <sz val="10"/>
    </font>
    <font>
      <name val="Segoe UI"/>
      <color rgb="00606A60"/>
      <sz val="9"/>
    </font>
    <font>
      <name val="Segoe UI Semibold"/>
      <color rgb="00C00000"/>
      <sz val="10"/>
    </font>
    <font>
      <name val="Segoe UI Semibold"/>
      <color rgb="000D3512"/>
      <sz val="11"/>
    </font>
    <font>
      <name val="Segoe UI"/>
      <i val="1"/>
      <color rgb="00606A60"/>
      <sz val="10"/>
    </font>
    <font>
      <name val="Segoe UI"/>
      <i val="1"/>
      <color rgb="00606A60"/>
      <sz val="9"/>
    </font>
    <font>
      <name val="Segoe UI Semibold"/>
      <color rgb="000D3512"/>
      <sz val="12"/>
    </font>
    <font>
      <name val="Segoe UI"/>
      <color rgb="000070C0"/>
      <sz val="10"/>
      <u val="single"/>
    </font>
  </fonts>
  <fills count="6">
    <fill>
      <patternFill/>
    </fill>
    <fill>
      <patternFill patternType="gray125"/>
    </fill>
    <fill>
      <patternFill patternType="solid">
        <fgColor rgb="000D3512"/>
        <bgColor rgb="000D3512"/>
      </patternFill>
    </fill>
    <fill>
      <patternFill patternType="solid">
        <fgColor rgb="00FFFFCC"/>
        <bgColor rgb="00FFFFCC"/>
      </patternFill>
    </fill>
    <fill>
      <patternFill patternType="solid">
        <fgColor rgb="00E8E8E8"/>
        <bgColor rgb="00E8E8E8"/>
      </patternFill>
    </fill>
    <fill>
      <patternFill patternType="solid">
        <fgColor rgb="00E2EFDA"/>
        <bgColor rgb="00E2EFDA"/>
      </patternFill>
    </fill>
  </fills>
  <borders count="4">
    <border>
      <left/>
      <right/>
      <top/>
      <bottom/>
      <diagonal/>
    </border>
    <border>
      <left style="thin">
        <color rgb="00C8D4C6"/>
      </left>
      <right style="thin">
        <color rgb="00C8D4C6"/>
      </right>
      <top style="thin">
        <color rgb="00C8D4C6"/>
      </top>
      <bottom style="thin">
        <color rgb="00C8D4C6"/>
      </bottom>
    </border>
    <border>
      <top style="medium">
        <color rgb="000D3512"/>
      </top>
    </border>
    <border>
      <bottom style="thin">
        <color rgb="00E2EFDA"/>
      </bottom>
    </border>
  </borders>
  <cellStyleXfs count="1">
    <xf numFmtId="0" fontId="0" fillId="0" borderId="0"/>
  </cellStyleXfs>
  <cellXfs count="42">
    <xf numFmtId="0" fontId="0" fillId="0" borderId="0" pivotButton="0" quotePrefix="0" xfId="0"/>
    <xf numFmtId="0" fontId="1" fillId="2" borderId="0" pivotButton="0" quotePrefix="0" xfId="0"/>
    <xf numFmtId="0" fontId="0" fillId="2" borderId="0" pivotButton="0" quotePrefix="0" xfId="0"/>
    <xf numFmtId="0" fontId="2" fillId="2" borderId="0" pivotButton="0" quotePrefix="0" xfId="0"/>
    <xf numFmtId="0" fontId="7" fillId="0" borderId="0" applyAlignment="1" pivotButton="0" quotePrefix="0" xfId="0">
      <alignment horizontal="center" wrapText="1"/>
    </xf>
    <xf numFmtId="1" fontId="3" fillId="4" borderId="1" applyAlignment="1" pivotButton="0" quotePrefix="0" xfId="0">
      <alignment horizontal="center"/>
    </xf>
    <xf numFmtId="164" fontId="3" fillId="4" borderId="1" applyAlignment="1" pivotButton="0" quotePrefix="0" xfId="0">
      <alignment horizontal="center"/>
    </xf>
    <xf numFmtId="1" fontId="8" fillId="4" borderId="1" applyAlignment="1" pivotButton="0" quotePrefix="0" xfId="0">
      <alignment horizontal="center"/>
    </xf>
    <xf numFmtId="0" fontId="5" fillId="2" borderId="1" applyAlignment="1" pivotButton="0" quotePrefix="0" xfId="0">
      <alignment horizontal="center" vertical="center" wrapText="1"/>
    </xf>
    <xf numFmtId="1" fontId="4" fillId="4" borderId="1" applyAlignment="1" pivotButton="0" quotePrefix="0" xfId="0">
      <alignment horizontal="center"/>
    </xf>
    <xf numFmtId="166" fontId="4" fillId="3" borderId="1" pivotButton="0" quotePrefix="0" xfId="0"/>
    <xf numFmtId="49" fontId="4" fillId="3" borderId="1" applyAlignment="1" pivotButton="0" quotePrefix="0" xfId="0">
      <alignment horizontal="center"/>
    </xf>
    <xf numFmtId="49" fontId="4" fillId="3" borderId="1" pivotButton="0" quotePrefix="0" xfId="0"/>
    <xf numFmtId="164" fontId="4" fillId="3" borderId="1" pivotButton="0" quotePrefix="0" xfId="0"/>
    <xf numFmtId="9" fontId="4" fillId="3" borderId="1" applyAlignment="1" pivotButton="0" quotePrefix="0" xfId="0">
      <alignment horizontal="center"/>
    </xf>
    <xf numFmtId="164" fontId="4" fillId="4" borderId="1" pivotButton="0" quotePrefix="0" xfId="0"/>
    <xf numFmtId="49" fontId="4" fillId="4" borderId="1" pivotButton="0" quotePrefix="0" xfId="0"/>
    <xf numFmtId="0" fontId="6" fillId="0" borderId="0" applyAlignment="1" pivotButton="0" quotePrefix="0" xfId="0">
      <alignment vertical="top" wrapText="1"/>
    </xf>
    <xf numFmtId="0" fontId="3" fillId="0" borderId="0" pivotButton="0" quotePrefix="0" xfId="0"/>
    <xf numFmtId="0" fontId="6" fillId="0" borderId="0" pivotButton="0" quotePrefix="0" xfId="0"/>
    <xf numFmtId="0" fontId="4" fillId="3" borderId="1" pivotButton="0" quotePrefix="0" xfId="0"/>
    <xf numFmtId="1" fontId="3" fillId="3" borderId="1" applyAlignment="1" pivotButton="0" quotePrefix="0" xfId="0">
      <alignment horizontal="center"/>
    </xf>
    <xf numFmtId="0" fontId="9" fillId="0" borderId="0" pivotButton="0" quotePrefix="0" xfId="0"/>
    <xf numFmtId="0" fontId="10" fillId="0" borderId="0" pivotButton="0" quotePrefix="0" xfId="0"/>
    <xf numFmtId="164" fontId="10" fillId="0" borderId="0" pivotButton="0" quotePrefix="0" xfId="0"/>
    <xf numFmtId="49" fontId="4" fillId="0" borderId="1" pivotButton="0" quotePrefix="0" xfId="0"/>
    <xf numFmtId="164" fontId="4" fillId="0" borderId="1" pivotButton="0" quotePrefix="0" xfId="0"/>
    <xf numFmtId="1" fontId="4" fillId="0" borderId="1" pivotButton="0" quotePrefix="0" xfId="0"/>
    <xf numFmtId="49" fontId="4" fillId="5" borderId="1" pivotButton="0" quotePrefix="0" xfId="0"/>
    <xf numFmtId="164" fontId="4" fillId="5" borderId="1" pivotButton="0" quotePrefix="0" xfId="0"/>
    <xf numFmtId="1" fontId="4" fillId="5" borderId="1" pivotButton="0" quotePrefix="0" xfId="0"/>
    <xf numFmtId="164" fontId="3" fillId="0" borderId="2" pivotButton="0" quotePrefix="0" xfId="0"/>
    <xf numFmtId="1" fontId="3" fillId="0" borderId="2" pivotButton="0" quotePrefix="0" xfId="0"/>
    <xf numFmtId="0" fontId="11" fillId="0" borderId="0" applyAlignment="1" pivotButton="0" quotePrefix="0" xfId="0">
      <alignment vertical="top" wrapText="1"/>
    </xf>
    <xf numFmtId="49" fontId="4" fillId="0" borderId="3" pivotButton="0" quotePrefix="0" xfId="0"/>
    <xf numFmtId="164" fontId="4" fillId="0" borderId="3" pivotButton="0" quotePrefix="0" xfId="0"/>
    <xf numFmtId="164" fontId="3" fillId="0" borderId="3" pivotButton="0" quotePrefix="0" xfId="0"/>
    <xf numFmtId="0" fontId="12" fillId="0" borderId="0" applyAlignment="1" pivotButton="0" quotePrefix="0" xfId="0">
      <alignment vertical="top" wrapText="1"/>
    </xf>
    <xf numFmtId="0" fontId="0" fillId="3" borderId="1" pivotButton="0" quotePrefix="0" xfId="0"/>
    <xf numFmtId="0" fontId="4" fillId="0" borderId="0" applyAlignment="1" pivotButton="0" quotePrefix="0" xfId="0">
      <alignment vertical="top" wrapText="1"/>
    </xf>
    <xf numFmtId="0" fontId="0" fillId="4" borderId="1" pivotButton="0" quotePrefix="0" xfId="0"/>
    <xf numFmtId="0" fontId="13" fillId="0" borderId="0" applyAlignment="1" pivotButton="0" quotePrefix="0" xfId="0">
      <alignment vertical="top" wrapText="1"/>
    </xf>
  </cellXfs>
  <cellStyles count="1">
    <cellStyle name="Normal" xfId="0" builtinId="0" hidden="0"/>
  </cellStyles>
  <dxfs count="1">
    <dxf>
      <font>
        <name val="Segoe UI"/>
        <b val="1"/>
        <color rgb="00C0000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comments/comment1.xml><?xml version="1.0" encoding="utf-8"?>
<comments xmlns="http://schemas.openxmlformats.org/spreadsheetml/2006/main">
  <authors>
    <author>ExcelDok</author>
  </authors>
  <commentList>
    <comment ref="A6" authorId="0" shapeId="0">
      <text>
        <t>Zählt die Buchungen von oben nach unten. Rechnet selbst.</t>
      </text>
    </comment>
    <comment ref="B6" authorId="0" shapeId="0">
      <text>
        <t>Tag der Einnahme oder Ausgabe. Kasseneinnahmen und -ausgaben sind täglich festzuhalten (§ 146 Abs. 1 AO). Immer in zeitlicher Reihenfolge eintragen.</t>
      </text>
    </comment>
    <comment ref="C6" authorId="0" shapeId="0">
      <text>
        <t>Nummer des Belegs (Quittung, Kassenbon, Eigenbeleg). Schreib dieselbe Nummer auf den Beleg, dann findest du ihn wieder.</t>
      </text>
    </comment>
    <comment ref="D6" authorId="0" shapeId="0">
      <text>
        <t>Was war das? Kurz und so, dass es in einem Jahr noch verständlich ist.</t>
      </text>
    </comment>
    <comment ref="E6" authorId="0" shapeId="0">
      <text>
        <t>Aus der Liste wählen. Die Liste pflegst du im Blatt Einstellungen.</t>
      </text>
    </comment>
    <comment ref="F6" authorId="0" shapeId="0">
      <text>
        <t>Bargeld, das in die Kasse kommt, als Bruttobetrag. Je Zeile entweder Einnahme oder Ausgabe.</t>
      </text>
    </comment>
    <comment ref="G6" authorId="0" shapeId="0">
      <text>
        <t>Bargeld, das aus der Kasse geht, als Bruttobetrag.</t>
      </text>
    </comment>
    <comment ref="H6" authorId="0" shapeId="0">
      <text>
        <t>19 %, 7 % oder 0 % wie auf dem Beleg. Bei Privateinlage, Privatentnahme und Geldtransit 0 %. Als Kleinunternehmer immer 0 %.</t>
      </text>
    </comment>
    <comment ref="I6" authorId="0" shapeId="0">
      <text>
        <t>Die im Bruttobetrag enthaltene Umsatzsteuer, auf Cent gerundet. Weicht der Betrag auf dem Beleg ab, gilt der Beleg.</t>
      </text>
    </comment>
    <comment ref="J6" authorId="0" shapeId="0">
      <text>
        <t>Anfangsbestand plus alle Einnahmen minus alle Ausgaben bis zu dieser Zeile. Muss zum gezählten Bargeld passen.</t>
      </text>
    </comment>
    <comment ref="K6" authorId="0" shapeId="0">
      <text>
        <t>Meldet: Einnahme und Ausgabe in einer Zeile, fehlenden Betrag, fehlendes oder falsch einsortiertes Datum, fehlenden Beleg und einen negativen Kassenbestand.</t>
      </text>
    </comment>
  </commentList>
</comments>
</file>

<file path=xl/comments/comment2.xml><?xml version="1.0" encoding="utf-8"?>
<comments xmlns="http://schemas.openxmlformats.org/spreadsheetml/2006/main">
  <authors>
    <author>ExcelDok</author>
  </authors>
  <commentList>
    <comment ref="A6" authorId="0" shapeId="0">
      <text>
        <t>Tag, an dem du das Bargeld gezählt hast, am besten nach der letzten Buchung des Tages.</t>
      </text>
    </comment>
    <comment ref="B6" authorId="0" shapeId="0">
      <text>
        <t>Was tatsächlich in der Kasse liegt: Scheine und Münzen zusammengezählt.</t>
      </text>
    </comment>
    <comment ref="C6" authorId="0" shapeId="0">
      <text>
        <t>Anfangsbestand plus Einnahmen minus Ausgaben bis einschließlich dieses Tages.</t>
      </text>
    </comment>
    <comment ref="D6" authorId="0" shapeId="0">
      <text>
        <t>Gezählt minus Soll. 0,00 heißt: Kasse und Kassenbuch stimmen überein.</t>
      </text>
    </comment>
    <comment ref="E6" authorId="0" shapeId="0">
      <text>
        <t>Was du zur Differenz herausgefunden hast, z. B. 'Beleg B-012 nachgetragen'.</t>
      </text>
    </comment>
    <comment ref="F6" authorId="0" shapeId="0">
      <text>
        <t>Sagt, in welche Richtung die Kasse abweicht.</t>
      </text>
    </comment>
  </commentList>
</comments>
</file>

<file path=xl/comments/comment3.xml><?xml version="1.0" encoding="utf-8"?>
<comments xmlns="http://schemas.openxmlformats.org/spreadsheetml/2006/main">
  <authors>
    <author>ExcelDok</author>
  </authors>
  <commentList>
    <comment ref="A4" authorId="0" shapeId="0">
      <text>
        <t>Erscheint nur hier, zur Orientierung, wenn du mehrere Kassen in eigenen Dateien führst.</t>
      </text>
    </comment>
    <comment ref="A5" authorId="0" shapeId="0">
      <text>
        <t>Bargeld in der Kasse am Stichtag darunter, gezählt. Ab diesem Betrag rechnet der laufende Kassenbestand.</t>
      </text>
    </comment>
    <comment ref="A6" authorId="0" shapeId="0">
      <text>
        <t>Stichtag des Anfangsbestands, z. B. der 1. Januar. Buchungen davor meldet der Prüfhinweis.</t>
      </text>
    </comment>
  </commentList>
</comment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comments" Target="/xl/comments/comment1.xml" Id="comments"/><Relationship Type="http://schemas.openxmlformats.org/officeDocument/2006/relationships/vmlDrawing" Target="/xl/drawings/commentsDrawing1.vml" Id="anysvml"/></Relationships>
</file>

<file path=xl/worksheets/_rels/sheet2.xml.rels><Relationships xmlns="http://schemas.openxmlformats.org/package/2006/relationships"><Relationship Type="http://schemas.openxmlformats.org/officeDocument/2006/relationships/comments" Target="/xl/comments/comment2.xml" Id="comments"/><Relationship Type="http://schemas.openxmlformats.org/officeDocument/2006/relationships/vmlDrawing" Target="/xl/drawings/commentsDrawing2.vml" Id="anysvml"/></Relationships>
</file>

<file path=xl/worksheets/_rels/sheet3.xml.rels><Relationships xmlns="http://schemas.openxmlformats.org/package/2006/relationships"><Relationship Type="http://schemas.openxmlformats.org/officeDocument/2006/relationships/comments" Target="/xl/comments/comment3.xml" Id="comments"/><Relationship Type="http://schemas.openxmlformats.org/officeDocument/2006/relationships/vmlDrawing" Target="/xl/drawings/commentsDrawing3.vml" Id="anysvml"/></Relationships>
</file>

<file path=xl/worksheets/_rels/sheet5.xml.rels><Relationships xmlns="http://schemas.openxmlformats.org/package/2006/relationships"><Relationship Type="http://schemas.openxmlformats.org/officeDocument/2006/relationships/hyperlink" Target="https://exceldok.de/buchhaltung/" TargetMode="External" Id="rId1"/></Relationships>
</file>

<file path=xl/worksheets/sheet1.xml><?xml version="1.0" encoding="utf-8"?>
<worksheet xmlns="http://schemas.openxmlformats.org/spreadsheetml/2006/main">
  <sheetPr>
    <tabColor rgb="001A6A24"/>
    <outlinePr summaryBelow="1" summaryRight="1"/>
    <pageSetUpPr fitToPage="1"/>
  </sheetPr>
  <dimension ref="A1:K1006"/>
  <sheetViews>
    <sheetView showGridLines="0" tabSelected="1" workbookViewId="0">
      <pane xSplit="2" ySplit="6" topLeftCell="C7" activePane="bottomRight" state="frozen"/>
      <selection pane="topRight"/>
      <selection pane="bottomLeft"/>
      <selection pane="bottomRight" activeCell="A1" sqref="A1"/>
    </sheetView>
  </sheetViews>
  <sheetFormatPr baseColWidth="8" defaultRowHeight="15"/>
  <cols>
    <col width="7" customWidth="1" min="1" max="1"/>
    <col width="11" customWidth="1" min="2" max="2"/>
    <col width="10" customWidth="1" min="3" max="3"/>
    <col width="34" customWidth="1" min="4" max="4"/>
    <col width="16" customWidth="1" min="5" max="5"/>
    <col width="12" customWidth="1" min="6" max="6"/>
    <col width="12" customWidth="1" min="7" max="7"/>
    <col width="8" customWidth="1" min="8" max="8"/>
    <col width="11" customWidth="1" min="9" max="9"/>
    <col width="13" customWidth="1" min="10" max="10"/>
    <col width="34" customWidth="1" min="11" max="11"/>
  </cols>
  <sheetData>
    <row r="1" ht="30" customHeight="1">
      <c r="A1" s="1" t="inlineStr">
        <is>
          <t>Kassenbuch</t>
        </is>
      </c>
      <c r="B1" s="2" t="n"/>
      <c r="C1" s="2" t="n"/>
      <c r="D1" s="2" t="n"/>
      <c r="E1" s="2" t="n"/>
      <c r="F1" s="2" t="n"/>
      <c r="G1" s="2" t="n"/>
      <c r="H1" s="2" t="n"/>
      <c r="I1" s="2" t="n"/>
      <c r="J1" s="2" t="n"/>
      <c r="K1" s="2" t="n"/>
    </row>
    <row r="2" ht="18" customHeight="1">
      <c r="A2" s="3" t="inlineStr">
        <is>
          <t>Kostenlose Vorlage von ExcelDok · exceldok.de · hellgelbe Felder ausfüllen, graue rechnen selbst · Erklärung im Blatt Anleitung</t>
        </is>
      </c>
      <c r="B2" s="2" t="n"/>
      <c r="C2" s="2" t="n"/>
      <c r="D2" s="2" t="n"/>
      <c r="E2" s="2" t="n"/>
      <c r="F2" s="2" t="n"/>
      <c r="G2" s="2" t="n"/>
      <c r="H2" s="2" t="n"/>
      <c r="I2" s="2" t="n"/>
      <c r="J2" s="2" t="n"/>
      <c r="K2" s="2" t="n"/>
    </row>
    <row r="3" ht="26" customHeight="1">
      <c r="A3" s="4" t="inlineStr">
        <is>
          <t>Buchungen</t>
        </is>
      </c>
      <c r="D3" s="4" t="inlineStr">
        <is>
          <t>Anfangsbestand</t>
        </is>
      </c>
      <c r="F3" s="4" t="inlineStr">
        <is>
          <t>Einnahmen gesamt</t>
        </is>
      </c>
      <c r="G3" s="4" t="inlineStr">
        <is>
          <t>Ausgaben gesamt</t>
        </is>
      </c>
      <c r="J3" s="4" t="inlineStr">
        <is>
          <t>Kassenbestand jetzt</t>
        </is>
      </c>
      <c r="K3" s="4" t="inlineStr">
        <is>
          <t>Zeilen mit Prüfhinweis</t>
        </is>
      </c>
    </row>
    <row r="4">
      <c r="A4" s="5">
        <f>MAX(A7:A1006)</f>
        <v/>
      </c>
      <c r="D4" s="6">
        <f>Einstellungen!$B$5</f>
        <v/>
      </c>
      <c r="F4" s="6">
        <f>SUM(F7:F1006)</f>
        <v/>
      </c>
      <c r="G4" s="6">
        <f>SUM(G7:G1006)</f>
        <v/>
      </c>
      <c r="J4" s="6">
        <f>ROUND(Einstellungen!$B$5+F4-G4,2)</f>
        <v/>
      </c>
      <c r="K4" s="7">
        <f>COUNTIF(K7:K1006,"?*")</f>
        <v/>
      </c>
    </row>
    <row r="6" ht="40" customHeight="1">
      <c r="A6" s="8" t="inlineStr">
        <is>
          <t>Lfd. Nr.</t>
        </is>
      </c>
      <c r="B6" s="8" t="inlineStr">
        <is>
          <t>Datum</t>
        </is>
      </c>
      <c r="C6" s="8" t="inlineStr">
        <is>
          <t>Beleg-Nr.</t>
        </is>
      </c>
      <c r="D6" s="8" t="inlineStr">
        <is>
          <t>Buchungstext</t>
        </is>
      </c>
      <c r="E6" s="8" t="inlineStr">
        <is>
          <t>Kategorie</t>
        </is>
      </c>
      <c r="F6" s="8" t="inlineStr">
        <is>
          <t>Einnahme (€)</t>
        </is>
      </c>
      <c r="G6" s="8" t="inlineStr">
        <is>
          <t>Ausgabe (€)</t>
        </is>
      </c>
      <c r="H6" s="8" t="inlineStr">
        <is>
          <t>USt-Satz</t>
        </is>
      </c>
      <c r="I6" s="8" t="inlineStr">
        <is>
          <t>enthaltene USt (€)</t>
        </is>
      </c>
      <c r="J6" s="8" t="inlineStr">
        <is>
          <t>Kassen­bestand (€)</t>
        </is>
      </c>
      <c r="K6" s="8" t="inlineStr">
        <is>
          <t>Prüfhinweis</t>
        </is>
      </c>
    </row>
    <row r="7">
      <c r="A7" s="9">
        <f>IF(OR(B7&lt;&gt;"",D7&lt;&gt;"",F7&lt;&gt;"",G7&lt;&gt;""),MAX(A$6:A6)+1,"")</f>
        <v/>
      </c>
      <c r="B7" s="10" t="n">
        <v>46279</v>
      </c>
      <c r="C7" s="11" t="inlineStr">
        <is>
          <t>B-001</t>
        </is>
      </c>
      <c r="D7" s="12" t="inlineStr">
        <is>
          <t>Barverkauf laut Tagesliste</t>
        </is>
      </c>
      <c r="E7" s="12" t="inlineStr">
        <is>
          <t>Erlöse</t>
        </is>
      </c>
      <c r="F7" s="13" t="n">
        <v>238</v>
      </c>
      <c r="G7" s="13" t="n"/>
      <c r="H7" s="14" t="n">
        <v>0.19</v>
      </c>
      <c r="I7" s="15">
        <f>IF(N(F7)+N(G7)=0,"",ROUND((N(F7)+N(G7))*N(H7)/(1+N(H7)),2))</f>
        <v/>
      </c>
      <c r="J7" s="15">
        <f>IF(OR(B7&lt;&gt;"",D7&lt;&gt;"",F7&lt;&gt;"",G7&lt;&gt;""),ROUND(Einstellungen!$B$5+SUM(F$7:F7)-SUM(G$7:G7),2),"")</f>
        <v/>
      </c>
      <c r="K7" s="16">
        <f>IF(OR(B7&lt;&gt;"",D7&lt;&gt;"",F7&lt;&gt;"",G7&lt;&gt;""),MID(IF(AND(F7&lt;&gt;"",G7&lt;&gt;""),"; Einnahme und Ausgabe in einer Zeile","")&amp;IF(AND(F7="",G7=""),"; Betrag fehlt","")&amp;IF(B7="","; Datum fehlt",IF(B7&lt;MAX(B$6:B6),"; Datum früher als darüber","")&amp;IF(AND(Einstellungen!$B$6&lt;&gt;"",B7&lt;Einstellungen!$B$6),"; Datum vor dem Anfangsbestand",""))&amp;IF(C7="","; Beleg fehlt","")&amp;IF(N(J7)&lt;0,"; Kassenbestand negativ",""),3,250),"")</f>
        <v/>
      </c>
    </row>
    <row r="8">
      <c r="A8" s="9">
        <f>IF(OR(B8&lt;&gt;"",D8&lt;&gt;"",F8&lt;&gt;"",G8&lt;&gt;""),MAX(A$6:A7)+1,"")</f>
        <v/>
      </c>
      <c r="B8" s="10" t="n">
        <v>46280</v>
      </c>
      <c r="C8" s="11" t="inlineStr">
        <is>
          <t>B-002</t>
        </is>
      </c>
      <c r="D8" s="12" t="inlineStr">
        <is>
          <t>Druckerpapier und Ordner</t>
        </is>
      </c>
      <c r="E8" s="12" t="inlineStr">
        <is>
          <t>Bürobedarf</t>
        </is>
      </c>
      <c r="F8" s="13" t="n"/>
      <c r="G8" s="13" t="n">
        <v>23.8</v>
      </c>
      <c r="H8" s="14" t="n">
        <v>0.19</v>
      </c>
      <c r="I8" s="15">
        <f>IF(N(F8)+N(G8)=0,"",ROUND((N(F8)+N(G8))*N(H8)/(1+N(H8)),2))</f>
        <v/>
      </c>
      <c r="J8" s="15">
        <f>IF(OR(B8&lt;&gt;"",D8&lt;&gt;"",F8&lt;&gt;"",G8&lt;&gt;""),ROUND(Einstellungen!$B$5+SUM(F$7:F8)-SUM(G$7:G8),2),"")</f>
        <v/>
      </c>
      <c r="K8" s="16">
        <f>IF(OR(B8&lt;&gt;"",D8&lt;&gt;"",F8&lt;&gt;"",G8&lt;&gt;""),MID(IF(AND(F8&lt;&gt;"",G8&lt;&gt;""),"; Einnahme und Ausgabe in einer Zeile","")&amp;IF(AND(F8="",G8=""),"; Betrag fehlt","")&amp;IF(B8="","; Datum fehlt",IF(B8&lt;MAX(B$6:B7),"; Datum früher als darüber","")&amp;IF(AND(Einstellungen!$B$6&lt;&gt;"",B8&lt;Einstellungen!$B$6),"; Datum vor dem Anfangsbestand",""))&amp;IF(C8="","; Beleg fehlt","")&amp;IF(N(J8)&lt;0,"; Kassenbestand negativ",""),3,250),"")</f>
        <v/>
      </c>
    </row>
    <row r="9">
      <c r="A9" s="9">
        <f>IF(OR(B9&lt;&gt;"",D9&lt;&gt;"",F9&lt;&gt;"",G9&lt;&gt;""),MAX(A$6:A8)+1,"")</f>
        <v/>
      </c>
      <c r="B9" s="10" t="n">
        <v>46284</v>
      </c>
      <c r="C9" s="11" t="inlineStr">
        <is>
          <t>B-003</t>
        </is>
      </c>
      <c r="D9" s="12" t="inlineStr">
        <is>
          <t>Briefmarken</t>
        </is>
      </c>
      <c r="E9" s="12" t="inlineStr">
        <is>
          <t>Porto</t>
        </is>
      </c>
      <c r="F9" s="13" t="n"/>
      <c r="G9" s="13" t="n">
        <v>17</v>
      </c>
      <c r="H9" s="14" t="n">
        <v>0</v>
      </c>
      <c r="I9" s="15">
        <f>IF(N(F9)+N(G9)=0,"",ROUND((N(F9)+N(G9))*N(H9)/(1+N(H9)),2))</f>
        <v/>
      </c>
      <c r="J9" s="15">
        <f>IF(OR(B9&lt;&gt;"",D9&lt;&gt;"",F9&lt;&gt;"",G9&lt;&gt;""),ROUND(Einstellungen!$B$5+SUM(F$7:F9)-SUM(G$7:G9),2),"")</f>
        <v/>
      </c>
      <c r="K9" s="16">
        <f>IF(OR(B9&lt;&gt;"",D9&lt;&gt;"",F9&lt;&gt;"",G9&lt;&gt;""),MID(IF(AND(F9&lt;&gt;"",G9&lt;&gt;""),"; Einnahme und Ausgabe in einer Zeile","")&amp;IF(AND(F9="",G9=""),"; Betrag fehlt","")&amp;IF(B9="","; Datum fehlt",IF(B9&lt;MAX(B$6:B8),"; Datum früher als darüber","")&amp;IF(AND(Einstellungen!$B$6&lt;&gt;"",B9&lt;Einstellungen!$B$6),"; Datum vor dem Anfangsbestand",""))&amp;IF(C9="","; Beleg fehlt","")&amp;IF(N(J9)&lt;0,"; Kassenbestand negativ",""),3,250),"")</f>
        <v/>
      </c>
    </row>
    <row r="10">
      <c r="A10" s="9">
        <f>IF(OR(B10&lt;&gt;"",D10&lt;&gt;"",F10&lt;&gt;"",G10&lt;&gt;""),MAX(A$6:A9)+1,"")</f>
        <v/>
      </c>
      <c r="B10" s="10" t="n">
        <v>46288</v>
      </c>
      <c r="C10" s="11" t="inlineStr">
        <is>
          <t>B-004</t>
        </is>
      </c>
      <c r="D10" s="12" t="inlineStr">
        <is>
          <t>Barverkauf laut Tagesliste</t>
        </is>
      </c>
      <c r="E10" s="12" t="inlineStr">
        <is>
          <t>Erlöse</t>
        </is>
      </c>
      <c r="F10" s="13" t="n">
        <v>107</v>
      </c>
      <c r="G10" s="13" t="n"/>
      <c r="H10" s="14" t="n">
        <v>0.07000000000000001</v>
      </c>
      <c r="I10" s="15">
        <f>IF(N(F10)+N(G10)=0,"",ROUND((N(F10)+N(G10))*N(H10)/(1+N(H10)),2))</f>
        <v/>
      </c>
      <c r="J10" s="15">
        <f>IF(OR(B10&lt;&gt;"",D10&lt;&gt;"",F10&lt;&gt;"",G10&lt;&gt;""),ROUND(Einstellungen!$B$5+SUM(F$7:F10)-SUM(G$7:G10),2),"")</f>
        <v/>
      </c>
      <c r="K10" s="16">
        <f>IF(OR(B10&lt;&gt;"",D10&lt;&gt;"",F10&lt;&gt;"",G10&lt;&gt;""),MID(IF(AND(F10&lt;&gt;"",G10&lt;&gt;""),"; Einnahme und Ausgabe in einer Zeile","")&amp;IF(AND(F10="",G10=""),"; Betrag fehlt","")&amp;IF(B10="","; Datum fehlt",IF(B10&lt;MAX(B$6:B9),"; Datum früher als darüber","")&amp;IF(AND(Einstellungen!$B$6&lt;&gt;"",B10&lt;Einstellungen!$B$6),"; Datum vor dem Anfangsbestand",""))&amp;IF(C10="","; Beleg fehlt","")&amp;IF(N(J10)&lt;0,"; Kassenbestand negativ",""),3,250),"")</f>
        <v/>
      </c>
    </row>
    <row r="11">
      <c r="A11" s="9">
        <f>IF(OR(B11&lt;&gt;"",D11&lt;&gt;"",F11&lt;&gt;"",G11&lt;&gt;""),MAX(A$6:A10)+1,"")</f>
        <v/>
      </c>
      <c r="B11" s="10" t="n">
        <v>46293</v>
      </c>
      <c r="C11" s="11" t="inlineStr">
        <is>
          <t>B-005</t>
        </is>
      </c>
      <c r="D11" s="12" t="inlineStr">
        <is>
          <t>Bareinzahlung auf das Geschäftskonto</t>
        </is>
      </c>
      <c r="E11" s="12" t="inlineStr">
        <is>
          <t>Geldtransit Bank</t>
        </is>
      </c>
      <c r="F11" s="13" t="n"/>
      <c r="G11" s="13" t="n">
        <v>300</v>
      </c>
      <c r="H11" s="14" t="n">
        <v>0</v>
      </c>
      <c r="I11" s="15">
        <f>IF(N(F11)+N(G11)=0,"",ROUND((N(F11)+N(G11))*N(H11)/(1+N(H11)),2))</f>
        <v/>
      </c>
      <c r="J11" s="15">
        <f>IF(OR(B11&lt;&gt;"",D11&lt;&gt;"",F11&lt;&gt;"",G11&lt;&gt;""),ROUND(Einstellungen!$B$5+SUM(F$7:F11)-SUM(G$7:G11),2),"")</f>
        <v/>
      </c>
      <c r="K11" s="16">
        <f>IF(OR(B11&lt;&gt;"",D11&lt;&gt;"",F11&lt;&gt;"",G11&lt;&gt;""),MID(IF(AND(F11&lt;&gt;"",G11&lt;&gt;""),"; Einnahme und Ausgabe in einer Zeile","")&amp;IF(AND(F11="",G11=""),"; Betrag fehlt","")&amp;IF(B11="","; Datum fehlt",IF(B11&lt;MAX(B$6:B10),"; Datum früher als darüber","")&amp;IF(AND(Einstellungen!$B$6&lt;&gt;"",B11&lt;Einstellungen!$B$6),"; Datum vor dem Anfangsbestand",""))&amp;IF(C11="","; Beleg fehlt","")&amp;IF(N(J11)&lt;0,"; Kassenbestand negativ",""),3,250),"")</f>
        <v/>
      </c>
    </row>
    <row r="12">
      <c r="A12" s="9">
        <f>IF(OR(B12&lt;&gt;"",D12&lt;&gt;"",F12&lt;&gt;"",G12&lt;&gt;""),MAX(A$6:A11)+1,"")</f>
        <v/>
      </c>
      <c r="B12" s="10" t="n">
        <v>46299</v>
      </c>
      <c r="C12" s="11" t="inlineStr">
        <is>
          <t>B-006</t>
        </is>
      </c>
      <c r="D12" s="12" t="inlineStr">
        <is>
          <t>Kaffee und Gebäck für Kundentermin</t>
        </is>
      </c>
      <c r="E12" s="12" t="inlineStr">
        <is>
          <t>Bewirtung</t>
        </is>
      </c>
      <c r="F12" s="13" t="n"/>
      <c r="G12" s="13" t="n">
        <v>32.1</v>
      </c>
      <c r="H12" s="14" t="n">
        <v>0.07000000000000001</v>
      </c>
      <c r="I12" s="15">
        <f>IF(N(F12)+N(G12)=0,"",ROUND((N(F12)+N(G12))*N(H12)/(1+N(H12)),2))</f>
        <v/>
      </c>
      <c r="J12" s="15">
        <f>IF(OR(B12&lt;&gt;"",D12&lt;&gt;"",F12&lt;&gt;"",G12&lt;&gt;""),ROUND(Einstellungen!$B$5+SUM(F$7:F12)-SUM(G$7:G12),2),"")</f>
        <v/>
      </c>
      <c r="K12" s="16">
        <f>IF(OR(B12&lt;&gt;"",D12&lt;&gt;"",F12&lt;&gt;"",G12&lt;&gt;""),MID(IF(AND(F12&lt;&gt;"",G12&lt;&gt;""),"; Einnahme und Ausgabe in einer Zeile","")&amp;IF(AND(F12="",G12=""),"; Betrag fehlt","")&amp;IF(B12="","; Datum fehlt",IF(B12&lt;MAX(B$6:B11),"; Datum früher als darüber","")&amp;IF(AND(Einstellungen!$B$6&lt;&gt;"",B12&lt;Einstellungen!$B$6),"; Datum vor dem Anfangsbestand",""))&amp;IF(C12="","; Beleg fehlt","")&amp;IF(N(J12)&lt;0,"; Kassenbestand negativ",""),3,250),"")</f>
        <v/>
      </c>
    </row>
    <row r="13">
      <c r="A13" s="9">
        <f>IF(OR(B13&lt;&gt;"",D13&lt;&gt;"",F13&lt;&gt;"",G13&lt;&gt;""),MAX(A$6:A12)+1,"")</f>
        <v/>
      </c>
      <c r="B13" s="10" t="n">
        <v>46306</v>
      </c>
      <c r="C13" s="11" t="inlineStr">
        <is>
          <t>B-007</t>
        </is>
      </c>
      <c r="D13" s="12" t="inlineStr">
        <is>
          <t>Barverkauf laut Tagesliste</t>
        </is>
      </c>
      <c r="E13" s="12" t="inlineStr">
        <is>
          <t>Erlöse</t>
        </is>
      </c>
      <c r="F13" s="13" t="n">
        <v>416.5</v>
      </c>
      <c r="G13" s="13" t="n"/>
      <c r="H13" s="14" t="n">
        <v>0.19</v>
      </c>
      <c r="I13" s="15">
        <f>IF(N(F13)+N(G13)=0,"",ROUND((N(F13)+N(G13))*N(H13)/(1+N(H13)),2))</f>
        <v/>
      </c>
      <c r="J13" s="15">
        <f>IF(OR(B13&lt;&gt;"",D13&lt;&gt;"",F13&lt;&gt;"",G13&lt;&gt;""),ROUND(Einstellungen!$B$5+SUM(F$7:F13)-SUM(G$7:G13),2),"")</f>
        <v/>
      </c>
      <c r="K13" s="16">
        <f>IF(OR(B13&lt;&gt;"",D13&lt;&gt;"",F13&lt;&gt;"",G13&lt;&gt;""),MID(IF(AND(F13&lt;&gt;"",G13&lt;&gt;""),"; Einnahme und Ausgabe in einer Zeile","")&amp;IF(AND(F13="",G13=""),"; Betrag fehlt","")&amp;IF(B13="","; Datum fehlt",IF(B13&lt;MAX(B$6:B12),"; Datum früher als darüber","")&amp;IF(AND(Einstellungen!$B$6&lt;&gt;"",B13&lt;Einstellungen!$B$6),"; Datum vor dem Anfangsbestand",""))&amp;IF(C13="","; Beleg fehlt","")&amp;IF(N(J13)&lt;0,"; Kassenbestand negativ",""),3,250),"")</f>
        <v/>
      </c>
    </row>
    <row r="14">
      <c r="A14" s="9">
        <f>IF(OR(B14&lt;&gt;"",D14&lt;&gt;"",F14&lt;&gt;"",G14&lt;&gt;""),MAX(A$6:A13)+1,"")</f>
        <v/>
      </c>
      <c r="B14" s="10" t="n">
        <v>46313</v>
      </c>
      <c r="C14" s="11" t="n"/>
      <c r="D14" s="12" t="inlineStr">
        <is>
          <t>Trinkgeld Paketbote</t>
        </is>
      </c>
      <c r="E14" s="12" t="inlineStr">
        <is>
          <t>Sonstiges</t>
        </is>
      </c>
      <c r="F14" s="13" t="n"/>
      <c r="G14" s="13" t="n">
        <v>5</v>
      </c>
      <c r="H14" s="14" t="n">
        <v>0</v>
      </c>
      <c r="I14" s="15">
        <f>IF(N(F14)+N(G14)=0,"",ROUND((N(F14)+N(G14))*N(H14)/(1+N(H14)),2))</f>
        <v/>
      </c>
      <c r="J14" s="15">
        <f>IF(OR(B14&lt;&gt;"",D14&lt;&gt;"",F14&lt;&gt;"",G14&lt;&gt;""),ROUND(Einstellungen!$B$5+SUM(F$7:F14)-SUM(G$7:G14),2),"")</f>
        <v/>
      </c>
      <c r="K14" s="16">
        <f>IF(OR(B14&lt;&gt;"",D14&lt;&gt;"",F14&lt;&gt;"",G14&lt;&gt;""),MID(IF(AND(F14&lt;&gt;"",G14&lt;&gt;""),"; Einnahme und Ausgabe in einer Zeile","")&amp;IF(AND(F14="",G14=""),"; Betrag fehlt","")&amp;IF(B14="","; Datum fehlt",IF(B14&lt;MAX(B$6:B13),"; Datum früher als darüber","")&amp;IF(AND(Einstellungen!$B$6&lt;&gt;"",B14&lt;Einstellungen!$B$6),"; Datum vor dem Anfangsbestand",""))&amp;IF(C14="","; Beleg fehlt","")&amp;IF(N(J14)&lt;0,"; Kassenbestand negativ",""),3,250),"")</f>
        <v/>
      </c>
    </row>
    <row r="15">
      <c r="A15" s="9">
        <f>IF(OR(B15&lt;&gt;"",D15&lt;&gt;"",F15&lt;&gt;"",G15&lt;&gt;""),MAX(A$6:A14)+1,"")</f>
        <v/>
      </c>
      <c r="B15" s="10" t="n">
        <v>46318</v>
      </c>
      <c r="C15" s="11" t="inlineStr">
        <is>
          <t>B-008</t>
        </is>
      </c>
      <c r="D15" s="12" t="inlineStr">
        <is>
          <t>Parkhaus Kundentermin</t>
        </is>
      </c>
      <c r="E15" s="12" t="inlineStr">
        <is>
          <t>Fahrtkosten</t>
        </is>
      </c>
      <c r="F15" s="13" t="n"/>
      <c r="G15" s="13" t="n">
        <v>8</v>
      </c>
      <c r="H15" s="14" t="n">
        <v>0.19</v>
      </c>
      <c r="I15" s="15">
        <f>IF(N(F15)+N(G15)=0,"",ROUND((N(F15)+N(G15))*N(H15)/(1+N(H15)),2))</f>
        <v/>
      </c>
      <c r="J15" s="15">
        <f>IF(OR(B15&lt;&gt;"",D15&lt;&gt;"",F15&lt;&gt;"",G15&lt;&gt;""),ROUND(Einstellungen!$B$5+SUM(F$7:F15)-SUM(G$7:G15),2),"")</f>
        <v/>
      </c>
      <c r="K15" s="16">
        <f>IF(OR(B15&lt;&gt;"",D15&lt;&gt;"",F15&lt;&gt;"",G15&lt;&gt;""),MID(IF(AND(F15&lt;&gt;"",G15&lt;&gt;""),"; Einnahme und Ausgabe in einer Zeile","")&amp;IF(AND(F15="",G15=""),"; Betrag fehlt","")&amp;IF(B15="","; Datum fehlt",IF(B15&lt;MAX(B$6:B14),"; Datum früher als darüber","")&amp;IF(AND(Einstellungen!$B$6&lt;&gt;"",B15&lt;Einstellungen!$B$6),"; Datum vor dem Anfangsbestand",""))&amp;IF(C15="","; Beleg fehlt","")&amp;IF(N(J15)&lt;0,"; Kassenbestand negativ",""),3,250),"")</f>
        <v/>
      </c>
    </row>
    <row r="16">
      <c r="A16" s="9">
        <f>IF(OR(B16&lt;&gt;"",D16&lt;&gt;"",F16&lt;&gt;"",G16&lt;&gt;""),MAX(A$6:A15)+1,"")</f>
        <v/>
      </c>
      <c r="B16" s="10" t="n">
        <v>46325</v>
      </c>
      <c r="C16" s="11" t="inlineStr">
        <is>
          <t>B-009</t>
        </is>
      </c>
      <c r="D16" s="12" t="inlineStr">
        <is>
          <t>Privatentnahme</t>
        </is>
      </c>
      <c r="E16" s="12" t="inlineStr">
        <is>
          <t>Privatentnahme</t>
        </is>
      </c>
      <c r="F16" s="13" t="n"/>
      <c r="G16" s="13" t="n">
        <v>150</v>
      </c>
      <c r="H16" s="14" t="n">
        <v>0</v>
      </c>
      <c r="I16" s="15">
        <f>IF(N(F16)+N(G16)=0,"",ROUND((N(F16)+N(G16))*N(H16)/(1+N(H16)),2))</f>
        <v/>
      </c>
      <c r="J16" s="15">
        <f>IF(OR(B16&lt;&gt;"",D16&lt;&gt;"",F16&lt;&gt;"",G16&lt;&gt;""),ROUND(Einstellungen!$B$5+SUM(F$7:F16)-SUM(G$7:G16),2),"")</f>
        <v/>
      </c>
      <c r="K16" s="16">
        <f>IF(OR(B16&lt;&gt;"",D16&lt;&gt;"",F16&lt;&gt;"",G16&lt;&gt;""),MID(IF(AND(F16&lt;&gt;"",G16&lt;&gt;""),"; Einnahme und Ausgabe in einer Zeile","")&amp;IF(AND(F16="",G16=""),"; Betrag fehlt","")&amp;IF(B16="","; Datum fehlt",IF(B16&lt;MAX(B$6:B15),"; Datum früher als darüber","")&amp;IF(AND(Einstellungen!$B$6&lt;&gt;"",B16&lt;Einstellungen!$B$6),"; Datum vor dem Anfangsbestand",""))&amp;IF(C16="","; Beleg fehlt","")&amp;IF(N(J16)&lt;0,"; Kassenbestand negativ",""),3,250),"")</f>
        <v/>
      </c>
    </row>
    <row r="17">
      <c r="A17" s="9">
        <f>IF(OR(B17&lt;&gt;"",D17&lt;&gt;"",F17&lt;&gt;"",G17&lt;&gt;""),MAX(A$6:A16)+1,"")</f>
        <v/>
      </c>
      <c r="B17" s="10" t="n">
        <v>46330</v>
      </c>
      <c r="C17" s="11" t="inlineStr">
        <is>
          <t>B-010</t>
        </is>
      </c>
      <c r="D17" s="12" t="inlineStr">
        <is>
          <t>Barverkauf laut Tagesliste</t>
        </is>
      </c>
      <c r="E17" s="12" t="inlineStr">
        <is>
          <t>Erlöse</t>
        </is>
      </c>
      <c r="F17" s="13" t="n">
        <v>89.25</v>
      </c>
      <c r="G17" s="13" t="n"/>
      <c r="H17" s="14" t="n">
        <v>0.19</v>
      </c>
      <c r="I17" s="15">
        <f>IF(N(F17)+N(G17)=0,"",ROUND((N(F17)+N(G17))*N(H17)/(1+N(H17)),2))</f>
        <v/>
      </c>
      <c r="J17" s="15">
        <f>IF(OR(B17&lt;&gt;"",D17&lt;&gt;"",F17&lt;&gt;"",G17&lt;&gt;""),ROUND(Einstellungen!$B$5+SUM(F$7:F17)-SUM(G$7:G17),2),"")</f>
        <v/>
      </c>
      <c r="K17" s="16">
        <f>IF(OR(B17&lt;&gt;"",D17&lt;&gt;"",F17&lt;&gt;"",G17&lt;&gt;""),MID(IF(AND(F17&lt;&gt;"",G17&lt;&gt;""),"; Einnahme und Ausgabe in einer Zeile","")&amp;IF(AND(F17="",G17=""),"; Betrag fehlt","")&amp;IF(B17="","; Datum fehlt",IF(B17&lt;MAX(B$6:B16),"; Datum früher als darüber","")&amp;IF(AND(Einstellungen!$B$6&lt;&gt;"",B17&lt;Einstellungen!$B$6),"; Datum vor dem Anfangsbestand",""))&amp;IF(C17="","; Beleg fehlt","")&amp;IF(N(J17)&lt;0,"; Kassenbestand negativ",""),3,250),"")</f>
        <v/>
      </c>
    </row>
    <row r="18">
      <c r="A18" s="9">
        <f>IF(OR(B18&lt;&gt;"",D18&lt;&gt;"",F18&lt;&gt;"",G18&lt;&gt;""),MAX(A$6:A17)+1,"")</f>
        <v/>
      </c>
      <c r="B18" s="10" t="n">
        <v>46332</v>
      </c>
      <c r="C18" s="11" t="inlineStr">
        <is>
          <t>B-011</t>
        </is>
      </c>
      <c r="D18" s="12" t="inlineStr">
        <is>
          <t>Glasreiniger und Tücher</t>
        </is>
      </c>
      <c r="E18" s="12" t="inlineStr">
        <is>
          <t>Reinigung</t>
        </is>
      </c>
      <c r="F18" s="13" t="n"/>
      <c r="G18" s="13" t="n">
        <v>11.9</v>
      </c>
      <c r="H18" s="14" t="n">
        <v>0.19</v>
      </c>
      <c r="I18" s="15">
        <f>IF(N(F18)+N(G18)=0,"",ROUND((N(F18)+N(G18))*N(H18)/(1+N(H18)),2))</f>
        <v/>
      </c>
      <c r="J18" s="15">
        <f>IF(OR(B18&lt;&gt;"",D18&lt;&gt;"",F18&lt;&gt;"",G18&lt;&gt;""),ROUND(Einstellungen!$B$5+SUM(F$7:F18)-SUM(G$7:G18),2),"")</f>
        <v/>
      </c>
      <c r="K18" s="16">
        <f>IF(OR(B18&lt;&gt;"",D18&lt;&gt;"",F18&lt;&gt;"",G18&lt;&gt;""),MID(IF(AND(F18&lt;&gt;"",G18&lt;&gt;""),"; Einnahme und Ausgabe in einer Zeile","")&amp;IF(AND(F18="",G18=""),"; Betrag fehlt","")&amp;IF(B18="","; Datum fehlt",IF(B18&lt;MAX(B$6:B17),"; Datum früher als darüber","")&amp;IF(AND(Einstellungen!$B$6&lt;&gt;"",B18&lt;Einstellungen!$B$6),"; Datum vor dem Anfangsbestand",""))&amp;IF(C18="","; Beleg fehlt","")&amp;IF(N(J18)&lt;0,"; Kassenbestand negativ",""),3,250),"")</f>
        <v/>
      </c>
    </row>
    <row r="19">
      <c r="A19" s="9">
        <f>IF(OR(B19&lt;&gt;"",D19&lt;&gt;"",F19&lt;&gt;"",G19&lt;&gt;""),MAX(A$6:A18)+1,"")</f>
        <v/>
      </c>
      <c r="B19" s="10" t="n"/>
      <c r="C19" s="11" t="n"/>
      <c r="D19" s="12" t="n"/>
      <c r="E19" s="12" t="n"/>
      <c r="F19" s="13" t="n"/>
      <c r="G19" s="13" t="n"/>
      <c r="H19" s="14" t="n"/>
      <c r="I19" s="15">
        <f>IF(N(F19)+N(G19)=0,"",ROUND((N(F19)+N(G19))*N(H19)/(1+N(H19)),2))</f>
        <v/>
      </c>
      <c r="J19" s="15">
        <f>IF(OR(B19&lt;&gt;"",D19&lt;&gt;"",F19&lt;&gt;"",G19&lt;&gt;""),ROUND(Einstellungen!$B$5+SUM(F$7:F19)-SUM(G$7:G19),2),"")</f>
        <v/>
      </c>
      <c r="K19" s="16">
        <f>IF(OR(B19&lt;&gt;"",D19&lt;&gt;"",F19&lt;&gt;"",G19&lt;&gt;""),MID(IF(AND(F19&lt;&gt;"",G19&lt;&gt;""),"; Einnahme und Ausgabe in einer Zeile","")&amp;IF(AND(F19="",G19=""),"; Betrag fehlt","")&amp;IF(B19="","; Datum fehlt",IF(B19&lt;MAX(B$6:B18),"; Datum früher als darüber","")&amp;IF(AND(Einstellungen!$B$6&lt;&gt;"",B19&lt;Einstellungen!$B$6),"; Datum vor dem Anfangsbestand",""))&amp;IF(C19="","; Beleg fehlt","")&amp;IF(N(J19)&lt;0,"; Kassenbestand negativ",""),3,250),"")</f>
        <v/>
      </c>
    </row>
    <row r="20">
      <c r="A20" s="9">
        <f>IF(OR(B20&lt;&gt;"",D20&lt;&gt;"",F20&lt;&gt;"",G20&lt;&gt;""),MAX(A$6:A19)+1,"")</f>
        <v/>
      </c>
      <c r="B20" s="10" t="n"/>
      <c r="C20" s="11" t="n"/>
      <c r="D20" s="12" t="n"/>
      <c r="E20" s="12" t="n"/>
      <c r="F20" s="13" t="n"/>
      <c r="G20" s="13" t="n"/>
      <c r="H20" s="14" t="n"/>
      <c r="I20" s="15">
        <f>IF(N(F20)+N(G20)=0,"",ROUND((N(F20)+N(G20))*N(H20)/(1+N(H20)),2))</f>
        <v/>
      </c>
      <c r="J20" s="15">
        <f>IF(OR(B20&lt;&gt;"",D20&lt;&gt;"",F20&lt;&gt;"",G20&lt;&gt;""),ROUND(Einstellungen!$B$5+SUM(F$7:F20)-SUM(G$7:G20),2),"")</f>
        <v/>
      </c>
      <c r="K20" s="16">
        <f>IF(OR(B20&lt;&gt;"",D20&lt;&gt;"",F20&lt;&gt;"",G20&lt;&gt;""),MID(IF(AND(F20&lt;&gt;"",G20&lt;&gt;""),"; Einnahme und Ausgabe in einer Zeile","")&amp;IF(AND(F20="",G20=""),"; Betrag fehlt","")&amp;IF(B20="","; Datum fehlt",IF(B20&lt;MAX(B$6:B19),"; Datum früher als darüber","")&amp;IF(AND(Einstellungen!$B$6&lt;&gt;"",B20&lt;Einstellungen!$B$6),"; Datum vor dem Anfangsbestand",""))&amp;IF(C20="","; Beleg fehlt","")&amp;IF(N(J20)&lt;0,"; Kassenbestand negativ",""),3,250),"")</f>
        <v/>
      </c>
    </row>
    <row r="21">
      <c r="A21" s="9">
        <f>IF(OR(B21&lt;&gt;"",D21&lt;&gt;"",F21&lt;&gt;"",G21&lt;&gt;""),MAX(A$6:A20)+1,"")</f>
        <v/>
      </c>
      <c r="B21" s="10" t="n"/>
      <c r="C21" s="11" t="n"/>
      <c r="D21" s="12" t="n"/>
      <c r="E21" s="12" t="n"/>
      <c r="F21" s="13" t="n"/>
      <c r="G21" s="13" t="n"/>
      <c r="H21" s="14" t="n"/>
      <c r="I21" s="15">
        <f>IF(N(F21)+N(G21)=0,"",ROUND((N(F21)+N(G21))*N(H21)/(1+N(H21)),2))</f>
        <v/>
      </c>
      <c r="J21" s="15">
        <f>IF(OR(B21&lt;&gt;"",D21&lt;&gt;"",F21&lt;&gt;"",G21&lt;&gt;""),ROUND(Einstellungen!$B$5+SUM(F$7:F21)-SUM(G$7:G21),2),"")</f>
        <v/>
      </c>
      <c r="K21" s="16">
        <f>IF(OR(B21&lt;&gt;"",D21&lt;&gt;"",F21&lt;&gt;"",G21&lt;&gt;""),MID(IF(AND(F21&lt;&gt;"",G21&lt;&gt;""),"; Einnahme und Ausgabe in einer Zeile","")&amp;IF(AND(F21="",G21=""),"; Betrag fehlt","")&amp;IF(B21="","; Datum fehlt",IF(B21&lt;MAX(B$6:B20),"; Datum früher als darüber","")&amp;IF(AND(Einstellungen!$B$6&lt;&gt;"",B21&lt;Einstellungen!$B$6),"; Datum vor dem Anfangsbestand",""))&amp;IF(C21="","; Beleg fehlt","")&amp;IF(N(J21)&lt;0,"; Kassenbestand negativ",""),3,250),"")</f>
        <v/>
      </c>
    </row>
    <row r="22">
      <c r="A22" s="9">
        <f>IF(OR(B22&lt;&gt;"",D22&lt;&gt;"",F22&lt;&gt;"",G22&lt;&gt;""),MAX(A$6:A21)+1,"")</f>
        <v/>
      </c>
      <c r="B22" s="10" t="n"/>
      <c r="C22" s="11" t="n"/>
      <c r="D22" s="12" t="n"/>
      <c r="E22" s="12" t="n"/>
      <c r="F22" s="13" t="n"/>
      <c r="G22" s="13" t="n"/>
      <c r="H22" s="14" t="n"/>
      <c r="I22" s="15">
        <f>IF(N(F22)+N(G22)=0,"",ROUND((N(F22)+N(G22))*N(H22)/(1+N(H22)),2))</f>
        <v/>
      </c>
      <c r="J22" s="15">
        <f>IF(OR(B22&lt;&gt;"",D22&lt;&gt;"",F22&lt;&gt;"",G22&lt;&gt;""),ROUND(Einstellungen!$B$5+SUM(F$7:F22)-SUM(G$7:G22),2),"")</f>
        <v/>
      </c>
      <c r="K22" s="16">
        <f>IF(OR(B22&lt;&gt;"",D22&lt;&gt;"",F22&lt;&gt;"",G22&lt;&gt;""),MID(IF(AND(F22&lt;&gt;"",G22&lt;&gt;""),"; Einnahme und Ausgabe in einer Zeile","")&amp;IF(AND(F22="",G22=""),"; Betrag fehlt","")&amp;IF(B22="","; Datum fehlt",IF(B22&lt;MAX(B$6:B21),"; Datum früher als darüber","")&amp;IF(AND(Einstellungen!$B$6&lt;&gt;"",B22&lt;Einstellungen!$B$6),"; Datum vor dem Anfangsbestand",""))&amp;IF(C22="","; Beleg fehlt","")&amp;IF(N(J22)&lt;0,"; Kassenbestand negativ",""),3,250),"")</f>
        <v/>
      </c>
    </row>
    <row r="23">
      <c r="A23" s="9">
        <f>IF(OR(B23&lt;&gt;"",D23&lt;&gt;"",F23&lt;&gt;"",G23&lt;&gt;""),MAX(A$6:A22)+1,"")</f>
        <v/>
      </c>
      <c r="B23" s="10" t="n"/>
      <c r="C23" s="11" t="n"/>
      <c r="D23" s="12" t="n"/>
      <c r="E23" s="12" t="n"/>
      <c r="F23" s="13" t="n"/>
      <c r="G23" s="13" t="n"/>
      <c r="H23" s="14" t="n"/>
      <c r="I23" s="15">
        <f>IF(N(F23)+N(G23)=0,"",ROUND((N(F23)+N(G23))*N(H23)/(1+N(H23)),2))</f>
        <v/>
      </c>
      <c r="J23" s="15">
        <f>IF(OR(B23&lt;&gt;"",D23&lt;&gt;"",F23&lt;&gt;"",G23&lt;&gt;""),ROUND(Einstellungen!$B$5+SUM(F$7:F23)-SUM(G$7:G23),2),"")</f>
        <v/>
      </c>
      <c r="K23" s="16">
        <f>IF(OR(B23&lt;&gt;"",D23&lt;&gt;"",F23&lt;&gt;"",G23&lt;&gt;""),MID(IF(AND(F23&lt;&gt;"",G23&lt;&gt;""),"; Einnahme und Ausgabe in einer Zeile","")&amp;IF(AND(F23="",G23=""),"; Betrag fehlt","")&amp;IF(B23="","; Datum fehlt",IF(B23&lt;MAX(B$6:B22),"; Datum früher als darüber","")&amp;IF(AND(Einstellungen!$B$6&lt;&gt;"",B23&lt;Einstellungen!$B$6),"; Datum vor dem Anfangsbestand",""))&amp;IF(C23="","; Beleg fehlt","")&amp;IF(N(J23)&lt;0,"; Kassenbestand negativ",""),3,250),"")</f>
        <v/>
      </c>
    </row>
    <row r="24">
      <c r="A24" s="9">
        <f>IF(OR(B24&lt;&gt;"",D24&lt;&gt;"",F24&lt;&gt;"",G24&lt;&gt;""),MAX(A$6:A23)+1,"")</f>
        <v/>
      </c>
      <c r="B24" s="10" t="n"/>
      <c r="C24" s="11" t="n"/>
      <c r="D24" s="12" t="n"/>
      <c r="E24" s="12" t="n"/>
      <c r="F24" s="13" t="n"/>
      <c r="G24" s="13" t="n"/>
      <c r="H24" s="14" t="n"/>
      <c r="I24" s="15">
        <f>IF(N(F24)+N(G24)=0,"",ROUND((N(F24)+N(G24))*N(H24)/(1+N(H24)),2))</f>
        <v/>
      </c>
      <c r="J24" s="15">
        <f>IF(OR(B24&lt;&gt;"",D24&lt;&gt;"",F24&lt;&gt;"",G24&lt;&gt;""),ROUND(Einstellungen!$B$5+SUM(F$7:F24)-SUM(G$7:G24),2),"")</f>
        <v/>
      </c>
      <c r="K24" s="16">
        <f>IF(OR(B24&lt;&gt;"",D24&lt;&gt;"",F24&lt;&gt;"",G24&lt;&gt;""),MID(IF(AND(F24&lt;&gt;"",G24&lt;&gt;""),"; Einnahme und Ausgabe in einer Zeile","")&amp;IF(AND(F24="",G24=""),"; Betrag fehlt","")&amp;IF(B24="","; Datum fehlt",IF(B24&lt;MAX(B$6:B23),"; Datum früher als darüber","")&amp;IF(AND(Einstellungen!$B$6&lt;&gt;"",B24&lt;Einstellungen!$B$6),"; Datum vor dem Anfangsbestand",""))&amp;IF(C24="","; Beleg fehlt","")&amp;IF(N(J24)&lt;0,"; Kassenbestand negativ",""),3,250),"")</f>
        <v/>
      </c>
    </row>
    <row r="25">
      <c r="A25" s="9">
        <f>IF(OR(B25&lt;&gt;"",D25&lt;&gt;"",F25&lt;&gt;"",G25&lt;&gt;""),MAX(A$6:A24)+1,"")</f>
        <v/>
      </c>
      <c r="B25" s="10" t="n"/>
      <c r="C25" s="11" t="n"/>
      <c r="D25" s="12" t="n"/>
      <c r="E25" s="12" t="n"/>
      <c r="F25" s="13" t="n"/>
      <c r="G25" s="13" t="n"/>
      <c r="H25" s="14" t="n"/>
      <c r="I25" s="15">
        <f>IF(N(F25)+N(G25)=0,"",ROUND((N(F25)+N(G25))*N(H25)/(1+N(H25)),2))</f>
        <v/>
      </c>
      <c r="J25" s="15">
        <f>IF(OR(B25&lt;&gt;"",D25&lt;&gt;"",F25&lt;&gt;"",G25&lt;&gt;""),ROUND(Einstellungen!$B$5+SUM(F$7:F25)-SUM(G$7:G25),2),"")</f>
        <v/>
      </c>
      <c r="K25" s="16">
        <f>IF(OR(B25&lt;&gt;"",D25&lt;&gt;"",F25&lt;&gt;"",G25&lt;&gt;""),MID(IF(AND(F25&lt;&gt;"",G25&lt;&gt;""),"; Einnahme und Ausgabe in einer Zeile","")&amp;IF(AND(F25="",G25=""),"; Betrag fehlt","")&amp;IF(B25="","; Datum fehlt",IF(B25&lt;MAX(B$6:B24),"; Datum früher als darüber","")&amp;IF(AND(Einstellungen!$B$6&lt;&gt;"",B25&lt;Einstellungen!$B$6),"; Datum vor dem Anfangsbestand",""))&amp;IF(C25="","; Beleg fehlt","")&amp;IF(N(J25)&lt;0,"; Kassenbestand negativ",""),3,250),"")</f>
        <v/>
      </c>
    </row>
    <row r="26">
      <c r="A26" s="9">
        <f>IF(OR(B26&lt;&gt;"",D26&lt;&gt;"",F26&lt;&gt;"",G26&lt;&gt;""),MAX(A$6:A25)+1,"")</f>
        <v/>
      </c>
      <c r="B26" s="10" t="n"/>
      <c r="C26" s="11" t="n"/>
      <c r="D26" s="12" t="n"/>
      <c r="E26" s="12" t="n"/>
      <c r="F26" s="13" t="n"/>
      <c r="G26" s="13" t="n"/>
      <c r="H26" s="14" t="n"/>
      <c r="I26" s="15">
        <f>IF(N(F26)+N(G26)=0,"",ROUND((N(F26)+N(G26))*N(H26)/(1+N(H26)),2))</f>
        <v/>
      </c>
      <c r="J26" s="15">
        <f>IF(OR(B26&lt;&gt;"",D26&lt;&gt;"",F26&lt;&gt;"",G26&lt;&gt;""),ROUND(Einstellungen!$B$5+SUM(F$7:F26)-SUM(G$7:G26),2),"")</f>
        <v/>
      </c>
      <c r="K26" s="16">
        <f>IF(OR(B26&lt;&gt;"",D26&lt;&gt;"",F26&lt;&gt;"",G26&lt;&gt;""),MID(IF(AND(F26&lt;&gt;"",G26&lt;&gt;""),"; Einnahme und Ausgabe in einer Zeile","")&amp;IF(AND(F26="",G26=""),"; Betrag fehlt","")&amp;IF(B26="","; Datum fehlt",IF(B26&lt;MAX(B$6:B25),"; Datum früher als darüber","")&amp;IF(AND(Einstellungen!$B$6&lt;&gt;"",B26&lt;Einstellungen!$B$6),"; Datum vor dem Anfangsbestand",""))&amp;IF(C26="","; Beleg fehlt","")&amp;IF(N(J26)&lt;0,"; Kassenbestand negativ",""),3,250),"")</f>
        <v/>
      </c>
    </row>
    <row r="27">
      <c r="A27" s="9">
        <f>IF(OR(B27&lt;&gt;"",D27&lt;&gt;"",F27&lt;&gt;"",G27&lt;&gt;""),MAX(A$6:A26)+1,"")</f>
        <v/>
      </c>
      <c r="B27" s="10" t="n"/>
      <c r="C27" s="11" t="n"/>
      <c r="D27" s="12" t="n"/>
      <c r="E27" s="12" t="n"/>
      <c r="F27" s="13" t="n"/>
      <c r="G27" s="13" t="n"/>
      <c r="H27" s="14" t="n"/>
      <c r="I27" s="15">
        <f>IF(N(F27)+N(G27)=0,"",ROUND((N(F27)+N(G27))*N(H27)/(1+N(H27)),2))</f>
        <v/>
      </c>
      <c r="J27" s="15">
        <f>IF(OR(B27&lt;&gt;"",D27&lt;&gt;"",F27&lt;&gt;"",G27&lt;&gt;""),ROUND(Einstellungen!$B$5+SUM(F$7:F27)-SUM(G$7:G27),2),"")</f>
        <v/>
      </c>
      <c r="K27" s="16">
        <f>IF(OR(B27&lt;&gt;"",D27&lt;&gt;"",F27&lt;&gt;"",G27&lt;&gt;""),MID(IF(AND(F27&lt;&gt;"",G27&lt;&gt;""),"; Einnahme und Ausgabe in einer Zeile","")&amp;IF(AND(F27="",G27=""),"; Betrag fehlt","")&amp;IF(B27="","; Datum fehlt",IF(B27&lt;MAX(B$6:B26),"; Datum früher als darüber","")&amp;IF(AND(Einstellungen!$B$6&lt;&gt;"",B27&lt;Einstellungen!$B$6),"; Datum vor dem Anfangsbestand",""))&amp;IF(C27="","; Beleg fehlt","")&amp;IF(N(J27)&lt;0,"; Kassenbestand negativ",""),3,250),"")</f>
        <v/>
      </c>
    </row>
    <row r="28">
      <c r="A28" s="9">
        <f>IF(OR(B28&lt;&gt;"",D28&lt;&gt;"",F28&lt;&gt;"",G28&lt;&gt;""),MAX(A$6:A27)+1,"")</f>
        <v/>
      </c>
      <c r="B28" s="10" t="n"/>
      <c r="C28" s="11" t="n"/>
      <c r="D28" s="12" t="n"/>
      <c r="E28" s="12" t="n"/>
      <c r="F28" s="13" t="n"/>
      <c r="G28" s="13" t="n"/>
      <c r="H28" s="14" t="n"/>
      <c r="I28" s="15">
        <f>IF(N(F28)+N(G28)=0,"",ROUND((N(F28)+N(G28))*N(H28)/(1+N(H28)),2))</f>
        <v/>
      </c>
      <c r="J28" s="15">
        <f>IF(OR(B28&lt;&gt;"",D28&lt;&gt;"",F28&lt;&gt;"",G28&lt;&gt;""),ROUND(Einstellungen!$B$5+SUM(F$7:F28)-SUM(G$7:G28),2),"")</f>
        <v/>
      </c>
      <c r="K28" s="16">
        <f>IF(OR(B28&lt;&gt;"",D28&lt;&gt;"",F28&lt;&gt;"",G28&lt;&gt;""),MID(IF(AND(F28&lt;&gt;"",G28&lt;&gt;""),"; Einnahme und Ausgabe in einer Zeile","")&amp;IF(AND(F28="",G28=""),"; Betrag fehlt","")&amp;IF(B28="","; Datum fehlt",IF(B28&lt;MAX(B$6:B27),"; Datum früher als darüber","")&amp;IF(AND(Einstellungen!$B$6&lt;&gt;"",B28&lt;Einstellungen!$B$6),"; Datum vor dem Anfangsbestand",""))&amp;IF(C28="","; Beleg fehlt","")&amp;IF(N(J28)&lt;0,"; Kassenbestand negativ",""),3,250),"")</f>
        <v/>
      </c>
    </row>
    <row r="29">
      <c r="A29" s="9">
        <f>IF(OR(B29&lt;&gt;"",D29&lt;&gt;"",F29&lt;&gt;"",G29&lt;&gt;""),MAX(A$6:A28)+1,"")</f>
        <v/>
      </c>
      <c r="B29" s="10" t="n"/>
      <c r="C29" s="11" t="n"/>
      <c r="D29" s="12" t="n"/>
      <c r="E29" s="12" t="n"/>
      <c r="F29" s="13" t="n"/>
      <c r="G29" s="13" t="n"/>
      <c r="H29" s="14" t="n"/>
      <c r="I29" s="15">
        <f>IF(N(F29)+N(G29)=0,"",ROUND((N(F29)+N(G29))*N(H29)/(1+N(H29)),2))</f>
        <v/>
      </c>
      <c r="J29" s="15">
        <f>IF(OR(B29&lt;&gt;"",D29&lt;&gt;"",F29&lt;&gt;"",G29&lt;&gt;""),ROUND(Einstellungen!$B$5+SUM(F$7:F29)-SUM(G$7:G29),2),"")</f>
        <v/>
      </c>
      <c r="K29" s="16">
        <f>IF(OR(B29&lt;&gt;"",D29&lt;&gt;"",F29&lt;&gt;"",G29&lt;&gt;""),MID(IF(AND(F29&lt;&gt;"",G29&lt;&gt;""),"; Einnahme und Ausgabe in einer Zeile","")&amp;IF(AND(F29="",G29=""),"; Betrag fehlt","")&amp;IF(B29="","; Datum fehlt",IF(B29&lt;MAX(B$6:B28),"; Datum früher als darüber","")&amp;IF(AND(Einstellungen!$B$6&lt;&gt;"",B29&lt;Einstellungen!$B$6),"; Datum vor dem Anfangsbestand",""))&amp;IF(C29="","; Beleg fehlt","")&amp;IF(N(J29)&lt;0,"; Kassenbestand negativ",""),3,250),"")</f>
        <v/>
      </c>
    </row>
    <row r="30">
      <c r="A30" s="9">
        <f>IF(OR(B30&lt;&gt;"",D30&lt;&gt;"",F30&lt;&gt;"",G30&lt;&gt;""),MAX(A$6:A29)+1,"")</f>
        <v/>
      </c>
      <c r="B30" s="10" t="n"/>
      <c r="C30" s="11" t="n"/>
      <c r="D30" s="12" t="n"/>
      <c r="E30" s="12" t="n"/>
      <c r="F30" s="13" t="n"/>
      <c r="G30" s="13" t="n"/>
      <c r="H30" s="14" t="n"/>
      <c r="I30" s="15">
        <f>IF(N(F30)+N(G30)=0,"",ROUND((N(F30)+N(G30))*N(H30)/(1+N(H30)),2))</f>
        <v/>
      </c>
      <c r="J30" s="15">
        <f>IF(OR(B30&lt;&gt;"",D30&lt;&gt;"",F30&lt;&gt;"",G30&lt;&gt;""),ROUND(Einstellungen!$B$5+SUM(F$7:F30)-SUM(G$7:G30),2),"")</f>
        <v/>
      </c>
      <c r="K30" s="16">
        <f>IF(OR(B30&lt;&gt;"",D30&lt;&gt;"",F30&lt;&gt;"",G30&lt;&gt;""),MID(IF(AND(F30&lt;&gt;"",G30&lt;&gt;""),"; Einnahme und Ausgabe in einer Zeile","")&amp;IF(AND(F30="",G30=""),"; Betrag fehlt","")&amp;IF(B30="","; Datum fehlt",IF(B30&lt;MAX(B$6:B29),"; Datum früher als darüber","")&amp;IF(AND(Einstellungen!$B$6&lt;&gt;"",B30&lt;Einstellungen!$B$6),"; Datum vor dem Anfangsbestand",""))&amp;IF(C30="","; Beleg fehlt","")&amp;IF(N(J30)&lt;0,"; Kassenbestand negativ",""),3,250),"")</f>
        <v/>
      </c>
    </row>
    <row r="31">
      <c r="A31" s="9">
        <f>IF(OR(B31&lt;&gt;"",D31&lt;&gt;"",F31&lt;&gt;"",G31&lt;&gt;""),MAX(A$6:A30)+1,"")</f>
        <v/>
      </c>
      <c r="B31" s="10" t="n"/>
      <c r="C31" s="11" t="n"/>
      <c r="D31" s="12" t="n"/>
      <c r="E31" s="12" t="n"/>
      <c r="F31" s="13" t="n"/>
      <c r="G31" s="13" t="n"/>
      <c r="H31" s="14" t="n"/>
      <c r="I31" s="15">
        <f>IF(N(F31)+N(G31)=0,"",ROUND((N(F31)+N(G31))*N(H31)/(1+N(H31)),2))</f>
        <v/>
      </c>
      <c r="J31" s="15">
        <f>IF(OR(B31&lt;&gt;"",D31&lt;&gt;"",F31&lt;&gt;"",G31&lt;&gt;""),ROUND(Einstellungen!$B$5+SUM(F$7:F31)-SUM(G$7:G31),2),"")</f>
        <v/>
      </c>
      <c r="K31" s="16">
        <f>IF(OR(B31&lt;&gt;"",D31&lt;&gt;"",F31&lt;&gt;"",G31&lt;&gt;""),MID(IF(AND(F31&lt;&gt;"",G31&lt;&gt;""),"; Einnahme und Ausgabe in einer Zeile","")&amp;IF(AND(F31="",G31=""),"; Betrag fehlt","")&amp;IF(B31="","; Datum fehlt",IF(B31&lt;MAX(B$6:B30),"; Datum früher als darüber","")&amp;IF(AND(Einstellungen!$B$6&lt;&gt;"",B31&lt;Einstellungen!$B$6),"; Datum vor dem Anfangsbestand",""))&amp;IF(C31="","; Beleg fehlt","")&amp;IF(N(J31)&lt;0,"; Kassenbestand negativ",""),3,250),"")</f>
        <v/>
      </c>
    </row>
    <row r="32">
      <c r="A32" s="9">
        <f>IF(OR(B32&lt;&gt;"",D32&lt;&gt;"",F32&lt;&gt;"",G32&lt;&gt;""),MAX(A$6:A31)+1,"")</f>
        <v/>
      </c>
      <c r="B32" s="10" t="n"/>
      <c r="C32" s="11" t="n"/>
      <c r="D32" s="12" t="n"/>
      <c r="E32" s="12" t="n"/>
      <c r="F32" s="13" t="n"/>
      <c r="G32" s="13" t="n"/>
      <c r="H32" s="14" t="n"/>
      <c r="I32" s="15">
        <f>IF(N(F32)+N(G32)=0,"",ROUND((N(F32)+N(G32))*N(H32)/(1+N(H32)),2))</f>
        <v/>
      </c>
      <c r="J32" s="15">
        <f>IF(OR(B32&lt;&gt;"",D32&lt;&gt;"",F32&lt;&gt;"",G32&lt;&gt;""),ROUND(Einstellungen!$B$5+SUM(F$7:F32)-SUM(G$7:G32),2),"")</f>
        <v/>
      </c>
      <c r="K32" s="16">
        <f>IF(OR(B32&lt;&gt;"",D32&lt;&gt;"",F32&lt;&gt;"",G32&lt;&gt;""),MID(IF(AND(F32&lt;&gt;"",G32&lt;&gt;""),"; Einnahme und Ausgabe in einer Zeile","")&amp;IF(AND(F32="",G32=""),"; Betrag fehlt","")&amp;IF(B32="","; Datum fehlt",IF(B32&lt;MAX(B$6:B31),"; Datum früher als darüber","")&amp;IF(AND(Einstellungen!$B$6&lt;&gt;"",B32&lt;Einstellungen!$B$6),"; Datum vor dem Anfangsbestand",""))&amp;IF(C32="","; Beleg fehlt","")&amp;IF(N(J32)&lt;0,"; Kassenbestand negativ",""),3,250),"")</f>
        <v/>
      </c>
    </row>
    <row r="33">
      <c r="A33" s="9">
        <f>IF(OR(B33&lt;&gt;"",D33&lt;&gt;"",F33&lt;&gt;"",G33&lt;&gt;""),MAX(A$6:A32)+1,"")</f>
        <v/>
      </c>
      <c r="B33" s="10" t="n"/>
      <c r="C33" s="11" t="n"/>
      <c r="D33" s="12" t="n"/>
      <c r="E33" s="12" t="n"/>
      <c r="F33" s="13" t="n"/>
      <c r="G33" s="13" t="n"/>
      <c r="H33" s="14" t="n"/>
      <c r="I33" s="15">
        <f>IF(N(F33)+N(G33)=0,"",ROUND((N(F33)+N(G33))*N(H33)/(1+N(H33)),2))</f>
        <v/>
      </c>
      <c r="J33" s="15">
        <f>IF(OR(B33&lt;&gt;"",D33&lt;&gt;"",F33&lt;&gt;"",G33&lt;&gt;""),ROUND(Einstellungen!$B$5+SUM(F$7:F33)-SUM(G$7:G33),2),"")</f>
        <v/>
      </c>
      <c r="K33" s="16">
        <f>IF(OR(B33&lt;&gt;"",D33&lt;&gt;"",F33&lt;&gt;"",G33&lt;&gt;""),MID(IF(AND(F33&lt;&gt;"",G33&lt;&gt;""),"; Einnahme und Ausgabe in einer Zeile","")&amp;IF(AND(F33="",G33=""),"; Betrag fehlt","")&amp;IF(B33="","; Datum fehlt",IF(B33&lt;MAX(B$6:B32),"; Datum früher als darüber","")&amp;IF(AND(Einstellungen!$B$6&lt;&gt;"",B33&lt;Einstellungen!$B$6),"; Datum vor dem Anfangsbestand",""))&amp;IF(C33="","; Beleg fehlt","")&amp;IF(N(J33)&lt;0,"; Kassenbestand negativ",""),3,250),"")</f>
        <v/>
      </c>
    </row>
    <row r="34">
      <c r="A34" s="9">
        <f>IF(OR(B34&lt;&gt;"",D34&lt;&gt;"",F34&lt;&gt;"",G34&lt;&gt;""),MAX(A$6:A33)+1,"")</f>
        <v/>
      </c>
      <c r="B34" s="10" t="n"/>
      <c r="C34" s="11" t="n"/>
      <c r="D34" s="12" t="n"/>
      <c r="E34" s="12" t="n"/>
      <c r="F34" s="13" t="n"/>
      <c r="G34" s="13" t="n"/>
      <c r="H34" s="14" t="n"/>
      <c r="I34" s="15">
        <f>IF(N(F34)+N(G34)=0,"",ROUND((N(F34)+N(G34))*N(H34)/(1+N(H34)),2))</f>
        <v/>
      </c>
      <c r="J34" s="15">
        <f>IF(OR(B34&lt;&gt;"",D34&lt;&gt;"",F34&lt;&gt;"",G34&lt;&gt;""),ROUND(Einstellungen!$B$5+SUM(F$7:F34)-SUM(G$7:G34),2),"")</f>
        <v/>
      </c>
      <c r="K34" s="16">
        <f>IF(OR(B34&lt;&gt;"",D34&lt;&gt;"",F34&lt;&gt;"",G34&lt;&gt;""),MID(IF(AND(F34&lt;&gt;"",G34&lt;&gt;""),"; Einnahme und Ausgabe in einer Zeile","")&amp;IF(AND(F34="",G34=""),"; Betrag fehlt","")&amp;IF(B34="","; Datum fehlt",IF(B34&lt;MAX(B$6:B33),"; Datum früher als darüber","")&amp;IF(AND(Einstellungen!$B$6&lt;&gt;"",B34&lt;Einstellungen!$B$6),"; Datum vor dem Anfangsbestand",""))&amp;IF(C34="","; Beleg fehlt","")&amp;IF(N(J34)&lt;0,"; Kassenbestand negativ",""),3,250),"")</f>
        <v/>
      </c>
    </row>
    <row r="35">
      <c r="A35" s="9">
        <f>IF(OR(B35&lt;&gt;"",D35&lt;&gt;"",F35&lt;&gt;"",G35&lt;&gt;""),MAX(A$6:A34)+1,"")</f>
        <v/>
      </c>
      <c r="B35" s="10" t="n"/>
      <c r="C35" s="11" t="n"/>
      <c r="D35" s="12" t="n"/>
      <c r="E35" s="12" t="n"/>
      <c r="F35" s="13" t="n"/>
      <c r="G35" s="13" t="n"/>
      <c r="H35" s="14" t="n"/>
      <c r="I35" s="15">
        <f>IF(N(F35)+N(G35)=0,"",ROUND((N(F35)+N(G35))*N(H35)/(1+N(H35)),2))</f>
        <v/>
      </c>
      <c r="J35" s="15">
        <f>IF(OR(B35&lt;&gt;"",D35&lt;&gt;"",F35&lt;&gt;"",G35&lt;&gt;""),ROUND(Einstellungen!$B$5+SUM(F$7:F35)-SUM(G$7:G35),2),"")</f>
        <v/>
      </c>
      <c r="K35" s="16">
        <f>IF(OR(B35&lt;&gt;"",D35&lt;&gt;"",F35&lt;&gt;"",G35&lt;&gt;""),MID(IF(AND(F35&lt;&gt;"",G35&lt;&gt;""),"; Einnahme und Ausgabe in einer Zeile","")&amp;IF(AND(F35="",G35=""),"; Betrag fehlt","")&amp;IF(B35="","; Datum fehlt",IF(B35&lt;MAX(B$6:B34),"; Datum früher als darüber","")&amp;IF(AND(Einstellungen!$B$6&lt;&gt;"",B35&lt;Einstellungen!$B$6),"; Datum vor dem Anfangsbestand",""))&amp;IF(C35="","; Beleg fehlt","")&amp;IF(N(J35)&lt;0,"; Kassenbestand negativ",""),3,250),"")</f>
        <v/>
      </c>
    </row>
    <row r="36">
      <c r="A36" s="9">
        <f>IF(OR(B36&lt;&gt;"",D36&lt;&gt;"",F36&lt;&gt;"",G36&lt;&gt;""),MAX(A$6:A35)+1,"")</f>
        <v/>
      </c>
      <c r="B36" s="10" t="n"/>
      <c r="C36" s="11" t="n"/>
      <c r="D36" s="12" t="n"/>
      <c r="E36" s="12" t="n"/>
      <c r="F36" s="13" t="n"/>
      <c r="G36" s="13" t="n"/>
      <c r="H36" s="14" t="n"/>
      <c r="I36" s="15">
        <f>IF(N(F36)+N(G36)=0,"",ROUND((N(F36)+N(G36))*N(H36)/(1+N(H36)),2))</f>
        <v/>
      </c>
      <c r="J36" s="15">
        <f>IF(OR(B36&lt;&gt;"",D36&lt;&gt;"",F36&lt;&gt;"",G36&lt;&gt;""),ROUND(Einstellungen!$B$5+SUM(F$7:F36)-SUM(G$7:G36),2),"")</f>
        <v/>
      </c>
      <c r="K36" s="16">
        <f>IF(OR(B36&lt;&gt;"",D36&lt;&gt;"",F36&lt;&gt;"",G36&lt;&gt;""),MID(IF(AND(F36&lt;&gt;"",G36&lt;&gt;""),"; Einnahme und Ausgabe in einer Zeile","")&amp;IF(AND(F36="",G36=""),"; Betrag fehlt","")&amp;IF(B36="","; Datum fehlt",IF(B36&lt;MAX(B$6:B35),"; Datum früher als darüber","")&amp;IF(AND(Einstellungen!$B$6&lt;&gt;"",B36&lt;Einstellungen!$B$6),"; Datum vor dem Anfangsbestand",""))&amp;IF(C36="","; Beleg fehlt","")&amp;IF(N(J36)&lt;0,"; Kassenbestand negativ",""),3,250),"")</f>
        <v/>
      </c>
    </row>
    <row r="37">
      <c r="A37" s="9">
        <f>IF(OR(B37&lt;&gt;"",D37&lt;&gt;"",F37&lt;&gt;"",G37&lt;&gt;""),MAX(A$6:A36)+1,"")</f>
        <v/>
      </c>
      <c r="B37" s="10" t="n"/>
      <c r="C37" s="11" t="n"/>
      <c r="D37" s="12" t="n"/>
      <c r="E37" s="12" t="n"/>
      <c r="F37" s="13" t="n"/>
      <c r="G37" s="13" t="n"/>
      <c r="H37" s="14" t="n"/>
      <c r="I37" s="15">
        <f>IF(N(F37)+N(G37)=0,"",ROUND((N(F37)+N(G37))*N(H37)/(1+N(H37)),2))</f>
        <v/>
      </c>
      <c r="J37" s="15">
        <f>IF(OR(B37&lt;&gt;"",D37&lt;&gt;"",F37&lt;&gt;"",G37&lt;&gt;""),ROUND(Einstellungen!$B$5+SUM(F$7:F37)-SUM(G$7:G37),2),"")</f>
        <v/>
      </c>
      <c r="K37" s="16">
        <f>IF(OR(B37&lt;&gt;"",D37&lt;&gt;"",F37&lt;&gt;"",G37&lt;&gt;""),MID(IF(AND(F37&lt;&gt;"",G37&lt;&gt;""),"; Einnahme und Ausgabe in einer Zeile","")&amp;IF(AND(F37="",G37=""),"; Betrag fehlt","")&amp;IF(B37="","; Datum fehlt",IF(B37&lt;MAX(B$6:B36),"; Datum früher als darüber","")&amp;IF(AND(Einstellungen!$B$6&lt;&gt;"",B37&lt;Einstellungen!$B$6),"; Datum vor dem Anfangsbestand",""))&amp;IF(C37="","; Beleg fehlt","")&amp;IF(N(J37)&lt;0,"; Kassenbestand negativ",""),3,250),"")</f>
        <v/>
      </c>
    </row>
    <row r="38">
      <c r="A38" s="9">
        <f>IF(OR(B38&lt;&gt;"",D38&lt;&gt;"",F38&lt;&gt;"",G38&lt;&gt;""),MAX(A$6:A37)+1,"")</f>
        <v/>
      </c>
      <c r="B38" s="10" t="n"/>
      <c r="C38" s="11" t="n"/>
      <c r="D38" s="12" t="n"/>
      <c r="E38" s="12" t="n"/>
      <c r="F38" s="13" t="n"/>
      <c r="G38" s="13" t="n"/>
      <c r="H38" s="14" t="n"/>
      <c r="I38" s="15">
        <f>IF(N(F38)+N(G38)=0,"",ROUND((N(F38)+N(G38))*N(H38)/(1+N(H38)),2))</f>
        <v/>
      </c>
      <c r="J38" s="15">
        <f>IF(OR(B38&lt;&gt;"",D38&lt;&gt;"",F38&lt;&gt;"",G38&lt;&gt;""),ROUND(Einstellungen!$B$5+SUM(F$7:F38)-SUM(G$7:G38),2),"")</f>
        <v/>
      </c>
      <c r="K38" s="16">
        <f>IF(OR(B38&lt;&gt;"",D38&lt;&gt;"",F38&lt;&gt;"",G38&lt;&gt;""),MID(IF(AND(F38&lt;&gt;"",G38&lt;&gt;""),"; Einnahme und Ausgabe in einer Zeile","")&amp;IF(AND(F38="",G38=""),"; Betrag fehlt","")&amp;IF(B38="","; Datum fehlt",IF(B38&lt;MAX(B$6:B37),"; Datum früher als darüber","")&amp;IF(AND(Einstellungen!$B$6&lt;&gt;"",B38&lt;Einstellungen!$B$6),"; Datum vor dem Anfangsbestand",""))&amp;IF(C38="","; Beleg fehlt","")&amp;IF(N(J38)&lt;0,"; Kassenbestand negativ",""),3,250),"")</f>
        <v/>
      </c>
    </row>
    <row r="39">
      <c r="A39" s="9">
        <f>IF(OR(B39&lt;&gt;"",D39&lt;&gt;"",F39&lt;&gt;"",G39&lt;&gt;""),MAX(A$6:A38)+1,"")</f>
        <v/>
      </c>
      <c r="B39" s="10" t="n"/>
      <c r="C39" s="11" t="n"/>
      <c r="D39" s="12" t="n"/>
      <c r="E39" s="12" t="n"/>
      <c r="F39" s="13" t="n"/>
      <c r="G39" s="13" t="n"/>
      <c r="H39" s="14" t="n"/>
      <c r="I39" s="15">
        <f>IF(N(F39)+N(G39)=0,"",ROUND((N(F39)+N(G39))*N(H39)/(1+N(H39)),2))</f>
        <v/>
      </c>
      <c r="J39" s="15">
        <f>IF(OR(B39&lt;&gt;"",D39&lt;&gt;"",F39&lt;&gt;"",G39&lt;&gt;""),ROUND(Einstellungen!$B$5+SUM(F$7:F39)-SUM(G$7:G39),2),"")</f>
        <v/>
      </c>
      <c r="K39" s="16">
        <f>IF(OR(B39&lt;&gt;"",D39&lt;&gt;"",F39&lt;&gt;"",G39&lt;&gt;""),MID(IF(AND(F39&lt;&gt;"",G39&lt;&gt;""),"; Einnahme und Ausgabe in einer Zeile","")&amp;IF(AND(F39="",G39=""),"; Betrag fehlt","")&amp;IF(B39="","; Datum fehlt",IF(B39&lt;MAX(B$6:B38),"; Datum früher als darüber","")&amp;IF(AND(Einstellungen!$B$6&lt;&gt;"",B39&lt;Einstellungen!$B$6),"; Datum vor dem Anfangsbestand",""))&amp;IF(C39="","; Beleg fehlt","")&amp;IF(N(J39)&lt;0,"; Kassenbestand negativ",""),3,250),"")</f>
        <v/>
      </c>
    </row>
    <row r="40">
      <c r="A40" s="9">
        <f>IF(OR(B40&lt;&gt;"",D40&lt;&gt;"",F40&lt;&gt;"",G40&lt;&gt;""),MAX(A$6:A39)+1,"")</f>
        <v/>
      </c>
      <c r="B40" s="10" t="n"/>
      <c r="C40" s="11" t="n"/>
      <c r="D40" s="12" t="n"/>
      <c r="E40" s="12" t="n"/>
      <c r="F40" s="13" t="n"/>
      <c r="G40" s="13" t="n"/>
      <c r="H40" s="14" t="n"/>
      <c r="I40" s="15">
        <f>IF(N(F40)+N(G40)=0,"",ROUND((N(F40)+N(G40))*N(H40)/(1+N(H40)),2))</f>
        <v/>
      </c>
      <c r="J40" s="15">
        <f>IF(OR(B40&lt;&gt;"",D40&lt;&gt;"",F40&lt;&gt;"",G40&lt;&gt;""),ROUND(Einstellungen!$B$5+SUM(F$7:F40)-SUM(G$7:G40),2),"")</f>
        <v/>
      </c>
      <c r="K40" s="16">
        <f>IF(OR(B40&lt;&gt;"",D40&lt;&gt;"",F40&lt;&gt;"",G40&lt;&gt;""),MID(IF(AND(F40&lt;&gt;"",G40&lt;&gt;""),"; Einnahme und Ausgabe in einer Zeile","")&amp;IF(AND(F40="",G40=""),"; Betrag fehlt","")&amp;IF(B40="","; Datum fehlt",IF(B40&lt;MAX(B$6:B39),"; Datum früher als darüber","")&amp;IF(AND(Einstellungen!$B$6&lt;&gt;"",B40&lt;Einstellungen!$B$6),"; Datum vor dem Anfangsbestand",""))&amp;IF(C40="","; Beleg fehlt","")&amp;IF(N(J40)&lt;0,"; Kassenbestand negativ",""),3,250),"")</f>
        <v/>
      </c>
    </row>
    <row r="41">
      <c r="A41" s="9">
        <f>IF(OR(B41&lt;&gt;"",D41&lt;&gt;"",F41&lt;&gt;"",G41&lt;&gt;""),MAX(A$6:A40)+1,"")</f>
        <v/>
      </c>
      <c r="B41" s="10" t="n"/>
      <c r="C41" s="11" t="n"/>
      <c r="D41" s="12" t="n"/>
      <c r="E41" s="12" t="n"/>
      <c r="F41" s="13" t="n"/>
      <c r="G41" s="13" t="n"/>
      <c r="H41" s="14" t="n"/>
      <c r="I41" s="15">
        <f>IF(N(F41)+N(G41)=0,"",ROUND((N(F41)+N(G41))*N(H41)/(1+N(H41)),2))</f>
        <v/>
      </c>
      <c r="J41" s="15">
        <f>IF(OR(B41&lt;&gt;"",D41&lt;&gt;"",F41&lt;&gt;"",G41&lt;&gt;""),ROUND(Einstellungen!$B$5+SUM(F$7:F41)-SUM(G$7:G41),2),"")</f>
        <v/>
      </c>
      <c r="K41" s="16">
        <f>IF(OR(B41&lt;&gt;"",D41&lt;&gt;"",F41&lt;&gt;"",G41&lt;&gt;""),MID(IF(AND(F41&lt;&gt;"",G41&lt;&gt;""),"; Einnahme und Ausgabe in einer Zeile","")&amp;IF(AND(F41="",G41=""),"; Betrag fehlt","")&amp;IF(B41="","; Datum fehlt",IF(B41&lt;MAX(B$6:B40),"; Datum früher als darüber","")&amp;IF(AND(Einstellungen!$B$6&lt;&gt;"",B41&lt;Einstellungen!$B$6),"; Datum vor dem Anfangsbestand",""))&amp;IF(C41="","; Beleg fehlt","")&amp;IF(N(J41)&lt;0,"; Kassenbestand negativ",""),3,250),"")</f>
        <v/>
      </c>
    </row>
    <row r="42">
      <c r="A42" s="9">
        <f>IF(OR(B42&lt;&gt;"",D42&lt;&gt;"",F42&lt;&gt;"",G42&lt;&gt;""),MAX(A$6:A41)+1,"")</f>
        <v/>
      </c>
      <c r="B42" s="10" t="n"/>
      <c r="C42" s="11" t="n"/>
      <c r="D42" s="12" t="n"/>
      <c r="E42" s="12" t="n"/>
      <c r="F42" s="13" t="n"/>
      <c r="G42" s="13" t="n"/>
      <c r="H42" s="14" t="n"/>
      <c r="I42" s="15">
        <f>IF(N(F42)+N(G42)=0,"",ROUND((N(F42)+N(G42))*N(H42)/(1+N(H42)),2))</f>
        <v/>
      </c>
      <c r="J42" s="15">
        <f>IF(OR(B42&lt;&gt;"",D42&lt;&gt;"",F42&lt;&gt;"",G42&lt;&gt;""),ROUND(Einstellungen!$B$5+SUM(F$7:F42)-SUM(G$7:G42),2),"")</f>
        <v/>
      </c>
      <c r="K42" s="16">
        <f>IF(OR(B42&lt;&gt;"",D42&lt;&gt;"",F42&lt;&gt;"",G42&lt;&gt;""),MID(IF(AND(F42&lt;&gt;"",G42&lt;&gt;""),"; Einnahme und Ausgabe in einer Zeile","")&amp;IF(AND(F42="",G42=""),"; Betrag fehlt","")&amp;IF(B42="","; Datum fehlt",IF(B42&lt;MAX(B$6:B41),"; Datum früher als darüber","")&amp;IF(AND(Einstellungen!$B$6&lt;&gt;"",B42&lt;Einstellungen!$B$6),"; Datum vor dem Anfangsbestand",""))&amp;IF(C42="","; Beleg fehlt","")&amp;IF(N(J42)&lt;0,"; Kassenbestand negativ",""),3,250),"")</f>
        <v/>
      </c>
    </row>
    <row r="43">
      <c r="A43" s="9">
        <f>IF(OR(B43&lt;&gt;"",D43&lt;&gt;"",F43&lt;&gt;"",G43&lt;&gt;""),MAX(A$6:A42)+1,"")</f>
        <v/>
      </c>
      <c r="B43" s="10" t="n"/>
      <c r="C43" s="11" t="n"/>
      <c r="D43" s="12" t="n"/>
      <c r="E43" s="12" t="n"/>
      <c r="F43" s="13" t="n"/>
      <c r="G43" s="13" t="n"/>
      <c r="H43" s="14" t="n"/>
      <c r="I43" s="15">
        <f>IF(N(F43)+N(G43)=0,"",ROUND((N(F43)+N(G43))*N(H43)/(1+N(H43)),2))</f>
        <v/>
      </c>
      <c r="J43" s="15">
        <f>IF(OR(B43&lt;&gt;"",D43&lt;&gt;"",F43&lt;&gt;"",G43&lt;&gt;""),ROUND(Einstellungen!$B$5+SUM(F$7:F43)-SUM(G$7:G43),2),"")</f>
        <v/>
      </c>
      <c r="K43" s="16">
        <f>IF(OR(B43&lt;&gt;"",D43&lt;&gt;"",F43&lt;&gt;"",G43&lt;&gt;""),MID(IF(AND(F43&lt;&gt;"",G43&lt;&gt;""),"; Einnahme und Ausgabe in einer Zeile","")&amp;IF(AND(F43="",G43=""),"; Betrag fehlt","")&amp;IF(B43="","; Datum fehlt",IF(B43&lt;MAX(B$6:B42),"; Datum früher als darüber","")&amp;IF(AND(Einstellungen!$B$6&lt;&gt;"",B43&lt;Einstellungen!$B$6),"; Datum vor dem Anfangsbestand",""))&amp;IF(C43="","; Beleg fehlt","")&amp;IF(N(J43)&lt;0,"; Kassenbestand negativ",""),3,250),"")</f>
        <v/>
      </c>
    </row>
    <row r="44">
      <c r="A44" s="9">
        <f>IF(OR(B44&lt;&gt;"",D44&lt;&gt;"",F44&lt;&gt;"",G44&lt;&gt;""),MAX(A$6:A43)+1,"")</f>
        <v/>
      </c>
      <c r="B44" s="10" t="n"/>
      <c r="C44" s="11" t="n"/>
      <c r="D44" s="12" t="n"/>
      <c r="E44" s="12" t="n"/>
      <c r="F44" s="13" t="n"/>
      <c r="G44" s="13" t="n"/>
      <c r="H44" s="14" t="n"/>
      <c r="I44" s="15">
        <f>IF(N(F44)+N(G44)=0,"",ROUND((N(F44)+N(G44))*N(H44)/(1+N(H44)),2))</f>
        <v/>
      </c>
      <c r="J44" s="15">
        <f>IF(OR(B44&lt;&gt;"",D44&lt;&gt;"",F44&lt;&gt;"",G44&lt;&gt;""),ROUND(Einstellungen!$B$5+SUM(F$7:F44)-SUM(G$7:G44),2),"")</f>
        <v/>
      </c>
      <c r="K44" s="16">
        <f>IF(OR(B44&lt;&gt;"",D44&lt;&gt;"",F44&lt;&gt;"",G44&lt;&gt;""),MID(IF(AND(F44&lt;&gt;"",G44&lt;&gt;""),"; Einnahme und Ausgabe in einer Zeile","")&amp;IF(AND(F44="",G44=""),"; Betrag fehlt","")&amp;IF(B44="","; Datum fehlt",IF(B44&lt;MAX(B$6:B43),"; Datum früher als darüber","")&amp;IF(AND(Einstellungen!$B$6&lt;&gt;"",B44&lt;Einstellungen!$B$6),"; Datum vor dem Anfangsbestand",""))&amp;IF(C44="","; Beleg fehlt","")&amp;IF(N(J44)&lt;0,"; Kassenbestand negativ",""),3,250),"")</f>
        <v/>
      </c>
    </row>
    <row r="45">
      <c r="A45" s="9">
        <f>IF(OR(B45&lt;&gt;"",D45&lt;&gt;"",F45&lt;&gt;"",G45&lt;&gt;""),MAX(A$6:A44)+1,"")</f>
        <v/>
      </c>
      <c r="B45" s="10" t="n"/>
      <c r="C45" s="11" t="n"/>
      <c r="D45" s="12" t="n"/>
      <c r="E45" s="12" t="n"/>
      <c r="F45" s="13" t="n"/>
      <c r="G45" s="13" t="n"/>
      <c r="H45" s="14" t="n"/>
      <c r="I45" s="15">
        <f>IF(N(F45)+N(G45)=0,"",ROUND((N(F45)+N(G45))*N(H45)/(1+N(H45)),2))</f>
        <v/>
      </c>
      <c r="J45" s="15">
        <f>IF(OR(B45&lt;&gt;"",D45&lt;&gt;"",F45&lt;&gt;"",G45&lt;&gt;""),ROUND(Einstellungen!$B$5+SUM(F$7:F45)-SUM(G$7:G45),2),"")</f>
        <v/>
      </c>
      <c r="K45" s="16">
        <f>IF(OR(B45&lt;&gt;"",D45&lt;&gt;"",F45&lt;&gt;"",G45&lt;&gt;""),MID(IF(AND(F45&lt;&gt;"",G45&lt;&gt;""),"; Einnahme und Ausgabe in einer Zeile","")&amp;IF(AND(F45="",G45=""),"; Betrag fehlt","")&amp;IF(B45="","; Datum fehlt",IF(B45&lt;MAX(B$6:B44),"; Datum früher als darüber","")&amp;IF(AND(Einstellungen!$B$6&lt;&gt;"",B45&lt;Einstellungen!$B$6),"; Datum vor dem Anfangsbestand",""))&amp;IF(C45="","; Beleg fehlt","")&amp;IF(N(J45)&lt;0,"; Kassenbestand negativ",""),3,250),"")</f>
        <v/>
      </c>
    </row>
    <row r="46">
      <c r="A46" s="9">
        <f>IF(OR(B46&lt;&gt;"",D46&lt;&gt;"",F46&lt;&gt;"",G46&lt;&gt;""),MAX(A$6:A45)+1,"")</f>
        <v/>
      </c>
      <c r="B46" s="10" t="n"/>
      <c r="C46" s="11" t="n"/>
      <c r="D46" s="12" t="n"/>
      <c r="E46" s="12" t="n"/>
      <c r="F46" s="13" t="n"/>
      <c r="G46" s="13" t="n"/>
      <c r="H46" s="14" t="n"/>
      <c r="I46" s="15">
        <f>IF(N(F46)+N(G46)=0,"",ROUND((N(F46)+N(G46))*N(H46)/(1+N(H46)),2))</f>
        <v/>
      </c>
      <c r="J46" s="15">
        <f>IF(OR(B46&lt;&gt;"",D46&lt;&gt;"",F46&lt;&gt;"",G46&lt;&gt;""),ROUND(Einstellungen!$B$5+SUM(F$7:F46)-SUM(G$7:G46),2),"")</f>
        <v/>
      </c>
      <c r="K46" s="16">
        <f>IF(OR(B46&lt;&gt;"",D46&lt;&gt;"",F46&lt;&gt;"",G46&lt;&gt;""),MID(IF(AND(F46&lt;&gt;"",G46&lt;&gt;""),"; Einnahme und Ausgabe in einer Zeile","")&amp;IF(AND(F46="",G46=""),"; Betrag fehlt","")&amp;IF(B46="","; Datum fehlt",IF(B46&lt;MAX(B$6:B45),"; Datum früher als darüber","")&amp;IF(AND(Einstellungen!$B$6&lt;&gt;"",B46&lt;Einstellungen!$B$6),"; Datum vor dem Anfangsbestand",""))&amp;IF(C46="","; Beleg fehlt","")&amp;IF(N(J46)&lt;0,"; Kassenbestand negativ",""),3,250),"")</f>
        <v/>
      </c>
    </row>
    <row r="47">
      <c r="A47" s="9">
        <f>IF(OR(B47&lt;&gt;"",D47&lt;&gt;"",F47&lt;&gt;"",G47&lt;&gt;""),MAX(A$6:A46)+1,"")</f>
        <v/>
      </c>
      <c r="B47" s="10" t="n"/>
      <c r="C47" s="11" t="n"/>
      <c r="D47" s="12" t="n"/>
      <c r="E47" s="12" t="n"/>
      <c r="F47" s="13" t="n"/>
      <c r="G47" s="13" t="n"/>
      <c r="H47" s="14" t="n"/>
      <c r="I47" s="15">
        <f>IF(N(F47)+N(G47)=0,"",ROUND((N(F47)+N(G47))*N(H47)/(1+N(H47)),2))</f>
        <v/>
      </c>
      <c r="J47" s="15">
        <f>IF(OR(B47&lt;&gt;"",D47&lt;&gt;"",F47&lt;&gt;"",G47&lt;&gt;""),ROUND(Einstellungen!$B$5+SUM(F$7:F47)-SUM(G$7:G47),2),"")</f>
        <v/>
      </c>
      <c r="K47" s="16">
        <f>IF(OR(B47&lt;&gt;"",D47&lt;&gt;"",F47&lt;&gt;"",G47&lt;&gt;""),MID(IF(AND(F47&lt;&gt;"",G47&lt;&gt;""),"; Einnahme und Ausgabe in einer Zeile","")&amp;IF(AND(F47="",G47=""),"; Betrag fehlt","")&amp;IF(B47="","; Datum fehlt",IF(B47&lt;MAX(B$6:B46),"; Datum früher als darüber","")&amp;IF(AND(Einstellungen!$B$6&lt;&gt;"",B47&lt;Einstellungen!$B$6),"; Datum vor dem Anfangsbestand",""))&amp;IF(C47="","; Beleg fehlt","")&amp;IF(N(J47)&lt;0,"; Kassenbestand negativ",""),3,250),"")</f>
        <v/>
      </c>
    </row>
    <row r="48">
      <c r="A48" s="9">
        <f>IF(OR(B48&lt;&gt;"",D48&lt;&gt;"",F48&lt;&gt;"",G48&lt;&gt;""),MAX(A$6:A47)+1,"")</f>
        <v/>
      </c>
      <c r="B48" s="10" t="n"/>
      <c r="C48" s="11" t="n"/>
      <c r="D48" s="12" t="n"/>
      <c r="E48" s="12" t="n"/>
      <c r="F48" s="13" t="n"/>
      <c r="G48" s="13" t="n"/>
      <c r="H48" s="14" t="n"/>
      <c r="I48" s="15">
        <f>IF(N(F48)+N(G48)=0,"",ROUND((N(F48)+N(G48))*N(H48)/(1+N(H48)),2))</f>
        <v/>
      </c>
      <c r="J48" s="15">
        <f>IF(OR(B48&lt;&gt;"",D48&lt;&gt;"",F48&lt;&gt;"",G48&lt;&gt;""),ROUND(Einstellungen!$B$5+SUM(F$7:F48)-SUM(G$7:G48),2),"")</f>
        <v/>
      </c>
      <c r="K48" s="16">
        <f>IF(OR(B48&lt;&gt;"",D48&lt;&gt;"",F48&lt;&gt;"",G48&lt;&gt;""),MID(IF(AND(F48&lt;&gt;"",G48&lt;&gt;""),"; Einnahme und Ausgabe in einer Zeile","")&amp;IF(AND(F48="",G48=""),"; Betrag fehlt","")&amp;IF(B48="","; Datum fehlt",IF(B48&lt;MAX(B$6:B47),"; Datum früher als darüber","")&amp;IF(AND(Einstellungen!$B$6&lt;&gt;"",B48&lt;Einstellungen!$B$6),"; Datum vor dem Anfangsbestand",""))&amp;IF(C48="","; Beleg fehlt","")&amp;IF(N(J48)&lt;0,"; Kassenbestand negativ",""),3,250),"")</f>
        <v/>
      </c>
    </row>
    <row r="49">
      <c r="A49" s="9">
        <f>IF(OR(B49&lt;&gt;"",D49&lt;&gt;"",F49&lt;&gt;"",G49&lt;&gt;""),MAX(A$6:A48)+1,"")</f>
        <v/>
      </c>
      <c r="B49" s="10" t="n"/>
      <c r="C49" s="11" t="n"/>
      <c r="D49" s="12" t="n"/>
      <c r="E49" s="12" t="n"/>
      <c r="F49" s="13" t="n"/>
      <c r="G49" s="13" t="n"/>
      <c r="H49" s="14" t="n"/>
      <c r="I49" s="15">
        <f>IF(N(F49)+N(G49)=0,"",ROUND((N(F49)+N(G49))*N(H49)/(1+N(H49)),2))</f>
        <v/>
      </c>
      <c r="J49" s="15">
        <f>IF(OR(B49&lt;&gt;"",D49&lt;&gt;"",F49&lt;&gt;"",G49&lt;&gt;""),ROUND(Einstellungen!$B$5+SUM(F$7:F49)-SUM(G$7:G49),2),"")</f>
        <v/>
      </c>
      <c r="K49" s="16">
        <f>IF(OR(B49&lt;&gt;"",D49&lt;&gt;"",F49&lt;&gt;"",G49&lt;&gt;""),MID(IF(AND(F49&lt;&gt;"",G49&lt;&gt;""),"; Einnahme und Ausgabe in einer Zeile","")&amp;IF(AND(F49="",G49=""),"; Betrag fehlt","")&amp;IF(B49="","; Datum fehlt",IF(B49&lt;MAX(B$6:B48),"; Datum früher als darüber","")&amp;IF(AND(Einstellungen!$B$6&lt;&gt;"",B49&lt;Einstellungen!$B$6),"; Datum vor dem Anfangsbestand",""))&amp;IF(C49="","; Beleg fehlt","")&amp;IF(N(J49)&lt;0,"; Kassenbestand negativ",""),3,250),"")</f>
        <v/>
      </c>
    </row>
    <row r="50">
      <c r="A50" s="9">
        <f>IF(OR(B50&lt;&gt;"",D50&lt;&gt;"",F50&lt;&gt;"",G50&lt;&gt;""),MAX(A$6:A49)+1,"")</f>
        <v/>
      </c>
      <c r="B50" s="10" t="n"/>
      <c r="C50" s="11" t="n"/>
      <c r="D50" s="12" t="n"/>
      <c r="E50" s="12" t="n"/>
      <c r="F50" s="13" t="n"/>
      <c r="G50" s="13" t="n"/>
      <c r="H50" s="14" t="n"/>
      <c r="I50" s="15">
        <f>IF(N(F50)+N(G50)=0,"",ROUND((N(F50)+N(G50))*N(H50)/(1+N(H50)),2))</f>
        <v/>
      </c>
      <c r="J50" s="15">
        <f>IF(OR(B50&lt;&gt;"",D50&lt;&gt;"",F50&lt;&gt;"",G50&lt;&gt;""),ROUND(Einstellungen!$B$5+SUM(F$7:F50)-SUM(G$7:G50),2),"")</f>
        <v/>
      </c>
      <c r="K50" s="16">
        <f>IF(OR(B50&lt;&gt;"",D50&lt;&gt;"",F50&lt;&gt;"",G50&lt;&gt;""),MID(IF(AND(F50&lt;&gt;"",G50&lt;&gt;""),"; Einnahme und Ausgabe in einer Zeile","")&amp;IF(AND(F50="",G50=""),"; Betrag fehlt","")&amp;IF(B50="","; Datum fehlt",IF(B50&lt;MAX(B$6:B49),"; Datum früher als darüber","")&amp;IF(AND(Einstellungen!$B$6&lt;&gt;"",B50&lt;Einstellungen!$B$6),"; Datum vor dem Anfangsbestand",""))&amp;IF(C50="","; Beleg fehlt","")&amp;IF(N(J50)&lt;0,"; Kassenbestand negativ",""),3,250),"")</f>
        <v/>
      </c>
    </row>
    <row r="51">
      <c r="A51" s="9">
        <f>IF(OR(B51&lt;&gt;"",D51&lt;&gt;"",F51&lt;&gt;"",G51&lt;&gt;""),MAX(A$6:A50)+1,"")</f>
        <v/>
      </c>
      <c r="B51" s="10" t="n"/>
      <c r="C51" s="11" t="n"/>
      <c r="D51" s="12" t="n"/>
      <c r="E51" s="12" t="n"/>
      <c r="F51" s="13" t="n"/>
      <c r="G51" s="13" t="n"/>
      <c r="H51" s="14" t="n"/>
      <c r="I51" s="15">
        <f>IF(N(F51)+N(G51)=0,"",ROUND((N(F51)+N(G51))*N(H51)/(1+N(H51)),2))</f>
        <v/>
      </c>
      <c r="J51" s="15">
        <f>IF(OR(B51&lt;&gt;"",D51&lt;&gt;"",F51&lt;&gt;"",G51&lt;&gt;""),ROUND(Einstellungen!$B$5+SUM(F$7:F51)-SUM(G$7:G51),2),"")</f>
        <v/>
      </c>
      <c r="K51" s="16">
        <f>IF(OR(B51&lt;&gt;"",D51&lt;&gt;"",F51&lt;&gt;"",G51&lt;&gt;""),MID(IF(AND(F51&lt;&gt;"",G51&lt;&gt;""),"; Einnahme und Ausgabe in einer Zeile","")&amp;IF(AND(F51="",G51=""),"; Betrag fehlt","")&amp;IF(B51="","; Datum fehlt",IF(B51&lt;MAX(B$6:B50),"; Datum früher als darüber","")&amp;IF(AND(Einstellungen!$B$6&lt;&gt;"",B51&lt;Einstellungen!$B$6),"; Datum vor dem Anfangsbestand",""))&amp;IF(C51="","; Beleg fehlt","")&amp;IF(N(J51)&lt;0,"; Kassenbestand negativ",""),3,250),"")</f>
        <v/>
      </c>
    </row>
    <row r="52">
      <c r="A52" s="9">
        <f>IF(OR(B52&lt;&gt;"",D52&lt;&gt;"",F52&lt;&gt;"",G52&lt;&gt;""),MAX(A$6:A51)+1,"")</f>
        <v/>
      </c>
      <c r="B52" s="10" t="n"/>
      <c r="C52" s="11" t="n"/>
      <c r="D52" s="12" t="n"/>
      <c r="E52" s="12" t="n"/>
      <c r="F52" s="13" t="n"/>
      <c r="G52" s="13" t="n"/>
      <c r="H52" s="14" t="n"/>
      <c r="I52" s="15">
        <f>IF(N(F52)+N(G52)=0,"",ROUND((N(F52)+N(G52))*N(H52)/(1+N(H52)),2))</f>
        <v/>
      </c>
      <c r="J52" s="15">
        <f>IF(OR(B52&lt;&gt;"",D52&lt;&gt;"",F52&lt;&gt;"",G52&lt;&gt;""),ROUND(Einstellungen!$B$5+SUM(F$7:F52)-SUM(G$7:G52),2),"")</f>
        <v/>
      </c>
      <c r="K52" s="16">
        <f>IF(OR(B52&lt;&gt;"",D52&lt;&gt;"",F52&lt;&gt;"",G52&lt;&gt;""),MID(IF(AND(F52&lt;&gt;"",G52&lt;&gt;""),"; Einnahme und Ausgabe in einer Zeile","")&amp;IF(AND(F52="",G52=""),"; Betrag fehlt","")&amp;IF(B52="","; Datum fehlt",IF(B52&lt;MAX(B$6:B51),"; Datum früher als darüber","")&amp;IF(AND(Einstellungen!$B$6&lt;&gt;"",B52&lt;Einstellungen!$B$6),"; Datum vor dem Anfangsbestand",""))&amp;IF(C52="","; Beleg fehlt","")&amp;IF(N(J52)&lt;0,"; Kassenbestand negativ",""),3,250),"")</f>
        <v/>
      </c>
    </row>
    <row r="53">
      <c r="A53" s="9">
        <f>IF(OR(B53&lt;&gt;"",D53&lt;&gt;"",F53&lt;&gt;"",G53&lt;&gt;""),MAX(A$6:A52)+1,"")</f>
        <v/>
      </c>
      <c r="B53" s="10" t="n"/>
      <c r="C53" s="11" t="n"/>
      <c r="D53" s="12" t="n"/>
      <c r="E53" s="12" t="n"/>
      <c r="F53" s="13" t="n"/>
      <c r="G53" s="13" t="n"/>
      <c r="H53" s="14" t="n"/>
      <c r="I53" s="15">
        <f>IF(N(F53)+N(G53)=0,"",ROUND((N(F53)+N(G53))*N(H53)/(1+N(H53)),2))</f>
        <v/>
      </c>
      <c r="J53" s="15">
        <f>IF(OR(B53&lt;&gt;"",D53&lt;&gt;"",F53&lt;&gt;"",G53&lt;&gt;""),ROUND(Einstellungen!$B$5+SUM(F$7:F53)-SUM(G$7:G53),2),"")</f>
        <v/>
      </c>
      <c r="K53" s="16">
        <f>IF(OR(B53&lt;&gt;"",D53&lt;&gt;"",F53&lt;&gt;"",G53&lt;&gt;""),MID(IF(AND(F53&lt;&gt;"",G53&lt;&gt;""),"; Einnahme und Ausgabe in einer Zeile","")&amp;IF(AND(F53="",G53=""),"; Betrag fehlt","")&amp;IF(B53="","; Datum fehlt",IF(B53&lt;MAX(B$6:B52),"; Datum früher als darüber","")&amp;IF(AND(Einstellungen!$B$6&lt;&gt;"",B53&lt;Einstellungen!$B$6),"; Datum vor dem Anfangsbestand",""))&amp;IF(C53="","; Beleg fehlt","")&amp;IF(N(J53)&lt;0,"; Kassenbestand negativ",""),3,250),"")</f>
        <v/>
      </c>
    </row>
    <row r="54">
      <c r="A54" s="9">
        <f>IF(OR(B54&lt;&gt;"",D54&lt;&gt;"",F54&lt;&gt;"",G54&lt;&gt;""),MAX(A$6:A53)+1,"")</f>
        <v/>
      </c>
      <c r="B54" s="10" t="n"/>
      <c r="C54" s="11" t="n"/>
      <c r="D54" s="12" t="n"/>
      <c r="E54" s="12" t="n"/>
      <c r="F54" s="13" t="n"/>
      <c r="G54" s="13" t="n"/>
      <c r="H54" s="14" t="n"/>
      <c r="I54" s="15">
        <f>IF(N(F54)+N(G54)=0,"",ROUND((N(F54)+N(G54))*N(H54)/(1+N(H54)),2))</f>
        <v/>
      </c>
      <c r="J54" s="15">
        <f>IF(OR(B54&lt;&gt;"",D54&lt;&gt;"",F54&lt;&gt;"",G54&lt;&gt;""),ROUND(Einstellungen!$B$5+SUM(F$7:F54)-SUM(G$7:G54),2),"")</f>
        <v/>
      </c>
      <c r="K54" s="16">
        <f>IF(OR(B54&lt;&gt;"",D54&lt;&gt;"",F54&lt;&gt;"",G54&lt;&gt;""),MID(IF(AND(F54&lt;&gt;"",G54&lt;&gt;""),"; Einnahme und Ausgabe in einer Zeile","")&amp;IF(AND(F54="",G54=""),"; Betrag fehlt","")&amp;IF(B54="","; Datum fehlt",IF(B54&lt;MAX(B$6:B53),"; Datum früher als darüber","")&amp;IF(AND(Einstellungen!$B$6&lt;&gt;"",B54&lt;Einstellungen!$B$6),"; Datum vor dem Anfangsbestand",""))&amp;IF(C54="","; Beleg fehlt","")&amp;IF(N(J54)&lt;0,"; Kassenbestand negativ",""),3,250),"")</f>
        <v/>
      </c>
    </row>
    <row r="55">
      <c r="A55" s="9">
        <f>IF(OR(B55&lt;&gt;"",D55&lt;&gt;"",F55&lt;&gt;"",G55&lt;&gt;""),MAX(A$6:A54)+1,"")</f>
        <v/>
      </c>
      <c r="B55" s="10" t="n"/>
      <c r="C55" s="11" t="n"/>
      <c r="D55" s="12" t="n"/>
      <c r="E55" s="12" t="n"/>
      <c r="F55" s="13" t="n"/>
      <c r="G55" s="13" t="n"/>
      <c r="H55" s="14" t="n"/>
      <c r="I55" s="15">
        <f>IF(N(F55)+N(G55)=0,"",ROUND((N(F55)+N(G55))*N(H55)/(1+N(H55)),2))</f>
        <v/>
      </c>
      <c r="J55" s="15">
        <f>IF(OR(B55&lt;&gt;"",D55&lt;&gt;"",F55&lt;&gt;"",G55&lt;&gt;""),ROUND(Einstellungen!$B$5+SUM(F$7:F55)-SUM(G$7:G55),2),"")</f>
        <v/>
      </c>
      <c r="K55" s="16">
        <f>IF(OR(B55&lt;&gt;"",D55&lt;&gt;"",F55&lt;&gt;"",G55&lt;&gt;""),MID(IF(AND(F55&lt;&gt;"",G55&lt;&gt;""),"; Einnahme und Ausgabe in einer Zeile","")&amp;IF(AND(F55="",G55=""),"; Betrag fehlt","")&amp;IF(B55="","; Datum fehlt",IF(B55&lt;MAX(B$6:B54),"; Datum früher als darüber","")&amp;IF(AND(Einstellungen!$B$6&lt;&gt;"",B55&lt;Einstellungen!$B$6),"; Datum vor dem Anfangsbestand",""))&amp;IF(C55="","; Beleg fehlt","")&amp;IF(N(J55)&lt;0,"; Kassenbestand negativ",""),3,250),"")</f>
        <v/>
      </c>
    </row>
    <row r="56">
      <c r="A56" s="9">
        <f>IF(OR(B56&lt;&gt;"",D56&lt;&gt;"",F56&lt;&gt;"",G56&lt;&gt;""),MAX(A$6:A55)+1,"")</f>
        <v/>
      </c>
      <c r="B56" s="10" t="n"/>
      <c r="C56" s="11" t="n"/>
      <c r="D56" s="12" t="n"/>
      <c r="E56" s="12" t="n"/>
      <c r="F56" s="13" t="n"/>
      <c r="G56" s="13" t="n"/>
      <c r="H56" s="14" t="n"/>
      <c r="I56" s="15">
        <f>IF(N(F56)+N(G56)=0,"",ROUND((N(F56)+N(G56))*N(H56)/(1+N(H56)),2))</f>
        <v/>
      </c>
      <c r="J56" s="15">
        <f>IF(OR(B56&lt;&gt;"",D56&lt;&gt;"",F56&lt;&gt;"",G56&lt;&gt;""),ROUND(Einstellungen!$B$5+SUM(F$7:F56)-SUM(G$7:G56),2),"")</f>
        <v/>
      </c>
      <c r="K56" s="16">
        <f>IF(OR(B56&lt;&gt;"",D56&lt;&gt;"",F56&lt;&gt;"",G56&lt;&gt;""),MID(IF(AND(F56&lt;&gt;"",G56&lt;&gt;""),"; Einnahme und Ausgabe in einer Zeile","")&amp;IF(AND(F56="",G56=""),"; Betrag fehlt","")&amp;IF(B56="","; Datum fehlt",IF(B56&lt;MAX(B$6:B55),"; Datum früher als darüber","")&amp;IF(AND(Einstellungen!$B$6&lt;&gt;"",B56&lt;Einstellungen!$B$6),"; Datum vor dem Anfangsbestand",""))&amp;IF(C56="","; Beleg fehlt","")&amp;IF(N(J56)&lt;0,"; Kassenbestand negativ",""),3,250),"")</f>
        <v/>
      </c>
    </row>
    <row r="57">
      <c r="A57" s="9">
        <f>IF(OR(B57&lt;&gt;"",D57&lt;&gt;"",F57&lt;&gt;"",G57&lt;&gt;""),MAX(A$6:A56)+1,"")</f>
        <v/>
      </c>
      <c r="B57" s="10" t="n"/>
      <c r="C57" s="11" t="n"/>
      <c r="D57" s="12" t="n"/>
      <c r="E57" s="12" t="n"/>
      <c r="F57" s="13" t="n"/>
      <c r="G57" s="13" t="n"/>
      <c r="H57" s="14" t="n"/>
      <c r="I57" s="15">
        <f>IF(N(F57)+N(G57)=0,"",ROUND((N(F57)+N(G57))*N(H57)/(1+N(H57)),2))</f>
        <v/>
      </c>
      <c r="J57" s="15">
        <f>IF(OR(B57&lt;&gt;"",D57&lt;&gt;"",F57&lt;&gt;"",G57&lt;&gt;""),ROUND(Einstellungen!$B$5+SUM(F$7:F57)-SUM(G$7:G57),2),"")</f>
        <v/>
      </c>
      <c r="K57" s="16">
        <f>IF(OR(B57&lt;&gt;"",D57&lt;&gt;"",F57&lt;&gt;"",G57&lt;&gt;""),MID(IF(AND(F57&lt;&gt;"",G57&lt;&gt;""),"; Einnahme und Ausgabe in einer Zeile","")&amp;IF(AND(F57="",G57=""),"; Betrag fehlt","")&amp;IF(B57="","; Datum fehlt",IF(B57&lt;MAX(B$6:B56),"; Datum früher als darüber","")&amp;IF(AND(Einstellungen!$B$6&lt;&gt;"",B57&lt;Einstellungen!$B$6),"; Datum vor dem Anfangsbestand",""))&amp;IF(C57="","; Beleg fehlt","")&amp;IF(N(J57)&lt;0,"; Kassenbestand negativ",""),3,250),"")</f>
        <v/>
      </c>
    </row>
    <row r="58">
      <c r="A58" s="9">
        <f>IF(OR(B58&lt;&gt;"",D58&lt;&gt;"",F58&lt;&gt;"",G58&lt;&gt;""),MAX(A$6:A57)+1,"")</f>
        <v/>
      </c>
      <c r="B58" s="10" t="n"/>
      <c r="C58" s="11" t="n"/>
      <c r="D58" s="12" t="n"/>
      <c r="E58" s="12" t="n"/>
      <c r="F58" s="13" t="n"/>
      <c r="G58" s="13" t="n"/>
      <c r="H58" s="14" t="n"/>
      <c r="I58" s="15">
        <f>IF(N(F58)+N(G58)=0,"",ROUND((N(F58)+N(G58))*N(H58)/(1+N(H58)),2))</f>
        <v/>
      </c>
      <c r="J58" s="15">
        <f>IF(OR(B58&lt;&gt;"",D58&lt;&gt;"",F58&lt;&gt;"",G58&lt;&gt;""),ROUND(Einstellungen!$B$5+SUM(F$7:F58)-SUM(G$7:G58),2),"")</f>
        <v/>
      </c>
      <c r="K58" s="16">
        <f>IF(OR(B58&lt;&gt;"",D58&lt;&gt;"",F58&lt;&gt;"",G58&lt;&gt;""),MID(IF(AND(F58&lt;&gt;"",G58&lt;&gt;""),"; Einnahme und Ausgabe in einer Zeile","")&amp;IF(AND(F58="",G58=""),"; Betrag fehlt","")&amp;IF(B58="","; Datum fehlt",IF(B58&lt;MAX(B$6:B57),"; Datum früher als darüber","")&amp;IF(AND(Einstellungen!$B$6&lt;&gt;"",B58&lt;Einstellungen!$B$6),"; Datum vor dem Anfangsbestand",""))&amp;IF(C58="","; Beleg fehlt","")&amp;IF(N(J58)&lt;0,"; Kassenbestand negativ",""),3,250),"")</f>
        <v/>
      </c>
    </row>
    <row r="59">
      <c r="A59" s="9">
        <f>IF(OR(B59&lt;&gt;"",D59&lt;&gt;"",F59&lt;&gt;"",G59&lt;&gt;""),MAX(A$6:A58)+1,"")</f>
        <v/>
      </c>
      <c r="B59" s="10" t="n"/>
      <c r="C59" s="11" t="n"/>
      <c r="D59" s="12" t="n"/>
      <c r="E59" s="12" t="n"/>
      <c r="F59" s="13" t="n"/>
      <c r="G59" s="13" t="n"/>
      <c r="H59" s="14" t="n"/>
      <c r="I59" s="15">
        <f>IF(N(F59)+N(G59)=0,"",ROUND((N(F59)+N(G59))*N(H59)/(1+N(H59)),2))</f>
        <v/>
      </c>
      <c r="J59" s="15">
        <f>IF(OR(B59&lt;&gt;"",D59&lt;&gt;"",F59&lt;&gt;"",G59&lt;&gt;""),ROUND(Einstellungen!$B$5+SUM(F$7:F59)-SUM(G$7:G59),2),"")</f>
        <v/>
      </c>
      <c r="K59" s="16">
        <f>IF(OR(B59&lt;&gt;"",D59&lt;&gt;"",F59&lt;&gt;"",G59&lt;&gt;""),MID(IF(AND(F59&lt;&gt;"",G59&lt;&gt;""),"; Einnahme und Ausgabe in einer Zeile","")&amp;IF(AND(F59="",G59=""),"; Betrag fehlt","")&amp;IF(B59="","; Datum fehlt",IF(B59&lt;MAX(B$6:B58),"; Datum früher als darüber","")&amp;IF(AND(Einstellungen!$B$6&lt;&gt;"",B59&lt;Einstellungen!$B$6),"; Datum vor dem Anfangsbestand",""))&amp;IF(C59="","; Beleg fehlt","")&amp;IF(N(J59)&lt;0,"; Kassenbestand negativ",""),3,250),"")</f>
        <v/>
      </c>
    </row>
    <row r="60">
      <c r="A60" s="9">
        <f>IF(OR(B60&lt;&gt;"",D60&lt;&gt;"",F60&lt;&gt;"",G60&lt;&gt;""),MAX(A$6:A59)+1,"")</f>
        <v/>
      </c>
      <c r="B60" s="10" t="n"/>
      <c r="C60" s="11" t="n"/>
      <c r="D60" s="12" t="n"/>
      <c r="E60" s="12" t="n"/>
      <c r="F60" s="13" t="n"/>
      <c r="G60" s="13" t="n"/>
      <c r="H60" s="14" t="n"/>
      <c r="I60" s="15">
        <f>IF(N(F60)+N(G60)=0,"",ROUND((N(F60)+N(G60))*N(H60)/(1+N(H60)),2))</f>
        <v/>
      </c>
      <c r="J60" s="15">
        <f>IF(OR(B60&lt;&gt;"",D60&lt;&gt;"",F60&lt;&gt;"",G60&lt;&gt;""),ROUND(Einstellungen!$B$5+SUM(F$7:F60)-SUM(G$7:G60),2),"")</f>
        <v/>
      </c>
      <c r="K60" s="16">
        <f>IF(OR(B60&lt;&gt;"",D60&lt;&gt;"",F60&lt;&gt;"",G60&lt;&gt;""),MID(IF(AND(F60&lt;&gt;"",G60&lt;&gt;""),"; Einnahme und Ausgabe in einer Zeile","")&amp;IF(AND(F60="",G60=""),"; Betrag fehlt","")&amp;IF(B60="","; Datum fehlt",IF(B60&lt;MAX(B$6:B59),"; Datum früher als darüber","")&amp;IF(AND(Einstellungen!$B$6&lt;&gt;"",B60&lt;Einstellungen!$B$6),"; Datum vor dem Anfangsbestand",""))&amp;IF(C60="","; Beleg fehlt","")&amp;IF(N(J60)&lt;0,"; Kassenbestand negativ",""),3,250),"")</f>
        <v/>
      </c>
    </row>
    <row r="61">
      <c r="A61" s="9">
        <f>IF(OR(B61&lt;&gt;"",D61&lt;&gt;"",F61&lt;&gt;"",G61&lt;&gt;""),MAX(A$6:A60)+1,"")</f>
        <v/>
      </c>
      <c r="B61" s="10" t="n"/>
      <c r="C61" s="11" t="n"/>
      <c r="D61" s="12" t="n"/>
      <c r="E61" s="12" t="n"/>
      <c r="F61" s="13" t="n"/>
      <c r="G61" s="13" t="n"/>
      <c r="H61" s="14" t="n"/>
      <c r="I61" s="15">
        <f>IF(N(F61)+N(G61)=0,"",ROUND((N(F61)+N(G61))*N(H61)/(1+N(H61)),2))</f>
        <v/>
      </c>
      <c r="J61" s="15">
        <f>IF(OR(B61&lt;&gt;"",D61&lt;&gt;"",F61&lt;&gt;"",G61&lt;&gt;""),ROUND(Einstellungen!$B$5+SUM(F$7:F61)-SUM(G$7:G61),2),"")</f>
        <v/>
      </c>
      <c r="K61" s="16">
        <f>IF(OR(B61&lt;&gt;"",D61&lt;&gt;"",F61&lt;&gt;"",G61&lt;&gt;""),MID(IF(AND(F61&lt;&gt;"",G61&lt;&gt;""),"; Einnahme und Ausgabe in einer Zeile","")&amp;IF(AND(F61="",G61=""),"; Betrag fehlt","")&amp;IF(B61="","; Datum fehlt",IF(B61&lt;MAX(B$6:B60),"; Datum früher als darüber","")&amp;IF(AND(Einstellungen!$B$6&lt;&gt;"",B61&lt;Einstellungen!$B$6),"; Datum vor dem Anfangsbestand",""))&amp;IF(C61="","; Beleg fehlt","")&amp;IF(N(J61)&lt;0,"; Kassenbestand negativ",""),3,250),"")</f>
        <v/>
      </c>
    </row>
    <row r="62">
      <c r="A62" s="9">
        <f>IF(OR(B62&lt;&gt;"",D62&lt;&gt;"",F62&lt;&gt;"",G62&lt;&gt;""),MAX(A$6:A61)+1,"")</f>
        <v/>
      </c>
      <c r="B62" s="10" t="n"/>
      <c r="C62" s="11" t="n"/>
      <c r="D62" s="12" t="n"/>
      <c r="E62" s="12" t="n"/>
      <c r="F62" s="13" t="n"/>
      <c r="G62" s="13" t="n"/>
      <c r="H62" s="14" t="n"/>
      <c r="I62" s="15">
        <f>IF(N(F62)+N(G62)=0,"",ROUND((N(F62)+N(G62))*N(H62)/(1+N(H62)),2))</f>
        <v/>
      </c>
      <c r="J62" s="15">
        <f>IF(OR(B62&lt;&gt;"",D62&lt;&gt;"",F62&lt;&gt;"",G62&lt;&gt;""),ROUND(Einstellungen!$B$5+SUM(F$7:F62)-SUM(G$7:G62),2),"")</f>
        <v/>
      </c>
      <c r="K62" s="16">
        <f>IF(OR(B62&lt;&gt;"",D62&lt;&gt;"",F62&lt;&gt;"",G62&lt;&gt;""),MID(IF(AND(F62&lt;&gt;"",G62&lt;&gt;""),"; Einnahme und Ausgabe in einer Zeile","")&amp;IF(AND(F62="",G62=""),"; Betrag fehlt","")&amp;IF(B62="","; Datum fehlt",IF(B62&lt;MAX(B$6:B61),"; Datum früher als darüber","")&amp;IF(AND(Einstellungen!$B$6&lt;&gt;"",B62&lt;Einstellungen!$B$6),"; Datum vor dem Anfangsbestand",""))&amp;IF(C62="","; Beleg fehlt","")&amp;IF(N(J62)&lt;0,"; Kassenbestand negativ",""),3,250),"")</f>
        <v/>
      </c>
    </row>
    <row r="63">
      <c r="A63" s="9">
        <f>IF(OR(B63&lt;&gt;"",D63&lt;&gt;"",F63&lt;&gt;"",G63&lt;&gt;""),MAX(A$6:A62)+1,"")</f>
        <v/>
      </c>
      <c r="B63" s="10" t="n"/>
      <c r="C63" s="11" t="n"/>
      <c r="D63" s="12" t="n"/>
      <c r="E63" s="12" t="n"/>
      <c r="F63" s="13" t="n"/>
      <c r="G63" s="13" t="n"/>
      <c r="H63" s="14" t="n"/>
      <c r="I63" s="15">
        <f>IF(N(F63)+N(G63)=0,"",ROUND((N(F63)+N(G63))*N(H63)/(1+N(H63)),2))</f>
        <v/>
      </c>
      <c r="J63" s="15">
        <f>IF(OR(B63&lt;&gt;"",D63&lt;&gt;"",F63&lt;&gt;"",G63&lt;&gt;""),ROUND(Einstellungen!$B$5+SUM(F$7:F63)-SUM(G$7:G63),2),"")</f>
        <v/>
      </c>
      <c r="K63" s="16">
        <f>IF(OR(B63&lt;&gt;"",D63&lt;&gt;"",F63&lt;&gt;"",G63&lt;&gt;""),MID(IF(AND(F63&lt;&gt;"",G63&lt;&gt;""),"; Einnahme und Ausgabe in einer Zeile","")&amp;IF(AND(F63="",G63=""),"; Betrag fehlt","")&amp;IF(B63="","; Datum fehlt",IF(B63&lt;MAX(B$6:B62),"; Datum früher als darüber","")&amp;IF(AND(Einstellungen!$B$6&lt;&gt;"",B63&lt;Einstellungen!$B$6),"; Datum vor dem Anfangsbestand",""))&amp;IF(C63="","; Beleg fehlt","")&amp;IF(N(J63)&lt;0,"; Kassenbestand negativ",""),3,250),"")</f>
        <v/>
      </c>
    </row>
    <row r="64">
      <c r="A64" s="9">
        <f>IF(OR(B64&lt;&gt;"",D64&lt;&gt;"",F64&lt;&gt;"",G64&lt;&gt;""),MAX(A$6:A63)+1,"")</f>
        <v/>
      </c>
      <c r="B64" s="10" t="n"/>
      <c r="C64" s="11" t="n"/>
      <c r="D64" s="12" t="n"/>
      <c r="E64" s="12" t="n"/>
      <c r="F64" s="13" t="n"/>
      <c r="G64" s="13" t="n"/>
      <c r="H64" s="14" t="n"/>
      <c r="I64" s="15">
        <f>IF(N(F64)+N(G64)=0,"",ROUND((N(F64)+N(G64))*N(H64)/(1+N(H64)),2))</f>
        <v/>
      </c>
      <c r="J64" s="15">
        <f>IF(OR(B64&lt;&gt;"",D64&lt;&gt;"",F64&lt;&gt;"",G64&lt;&gt;""),ROUND(Einstellungen!$B$5+SUM(F$7:F64)-SUM(G$7:G64),2),"")</f>
        <v/>
      </c>
      <c r="K64" s="16">
        <f>IF(OR(B64&lt;&gt;"",D64&lt;&gt;"",F64&lt;&gt;"",G64&lt;&gt;""),MID(IF(AND(F64&lt;&gt;"",G64&lt;&gt;""),"; Einnahme und Ausgabe in einer Zeile","")&amp;IF(AND(F64="",G64=""),"; Betrag fehlt","")&amp;IF(B64="","; Datum fehlt",IF(B64&lt;MAX(B$6:B63),"; Datum früher als darüber","")&amp;IF(AND(Einstellungen!$B$6&lt;&gt;"",B64&lt;Einstellungen!$B$6),"; Datum vor dem Anfangsbestand",""))&amp;IF(C64="","; Beleg fehlt","")&amp;IF(N(J64)&lt;0,"; Kassenbestand negativ",""),3,250),"")</f>
        <v/>
      </c>
    </row>
    <row r="65">
      <c r="A65" s="9">
        <f>IF(OR(B65&lt;&gt;"",D65&lt;&gt;"",F65&lt;&gt;"",G65&lt;&gt;""),MAX(A$6:A64)+1,"")</f>
        <v/>
      </c>
      <c r="B65" s="10" t="n"/>
      <c r="C65" s="11" t="n"/>
      <c r="D65" s="12" t="n"/>
      <c r="E65" s="12" t="n"/>
      <c r="F65" s="13" t="n"/>
      <c r="G65" s="13" t="n"/>
      <c r="H65" s="14" t="n"/>
      <c r="I65" s="15">
        <f>IF(N(F65)+N(G65)=0,"",ROUND((N(F65)+N(G65))*N(H65)/(1+N(H65)),2))</f>
        <v/>
      </c>
      <c r="J65" s="15">
        <f>IF(OR(B65&lt;&gt;"",D65&lt;&gt;"",F65&lt;&gt;"",G65&lt;&gt;""),ROUND(Einstellungen!$B$5+SUM(F$7:F65)-SUM(G$7:G65),2),"")</f>
        <v/>
      </c>
      <c r="K65" s="16">
        <f>IF(OR(B65&lt;&gt;"",D65&lt;&gt;"",F65&lt;&gt;"",G65&lt;&gt;""),MID(IF(AND(F65&lt;&gt;"",G65&lt;&gt;""),"; Einnahme und Ausgabe in einer Zeile","")&amp;IF(AND(F65="",G65=""),"; Betrag fehlt","")&amp;IF(B65="","; Datum fehlt",IF(B65&lt;MAX(B$6:B64),"; Datum früher als darüber","")&amp;IF(AND(Einstellungen!$B$6&lt;&gt;"",B65&lt;Einstellungen!$B$6),"; Datum vor dem Anfangsbestand",""))&amp;IF(C65="","; Beleg fehlt","")&amp;IF(N(J65)&lt;0,"; Kassenbestand negativ",""),3,250),"")</f>
        <v/>
      </c>
    </row>
    <row r="66">
      <c r="A66" s="9">
        <f>IF(OR(B66&lt;&gt;"",D66&lt;&gt;"",F66&lt;&gt;"",G66&lt;&gt;""),MAX(A$6:A65)+1,"")</f>
        <v/>
      </c>
      <c r="B66" s="10" t="n"/>
      <c r="C66" s="11" t="n"/>
      <c r="D66" s="12" t="n"/>
      <c r="E66" s="12" t="n"/>
      <c r="F66" s="13" t="n"/>
      <c r="G66" s="13" t="n"/>
      <c r="H66" s="14" t="n"/>
      <c r="I66" s="15">
        <f>IF(N(F66)+N(G66)=0,"",ROUND((N(F66)+N(G66))*N(H66)/(1+N(H66)),2))</f>
        <v/>
      </c>
      <c r="J66" s="15">
        <f>IF(OR(B66&lt;&gt;"",D66&lt;&gt;"",F66&lt;&gt;"",G66&lt;&gt;""),ROUND(Einstellungen!$B$5+SUM(F$7:F66)-SUM(G$7:G66),2),"")</f>
        <v/>
      </c>
      <c r="K66" s="16">
        <f>IF(OR(B66&lt;&gt;"",D66&lt;&gt;"",F66&lt;&gt;"",G66&lt;&gt;""),MID(IF(AND(F66&lt;&gt;"",G66&lt;&gt;""),"; Einnahme und Ausgabe in einer Zeile","")&amp;IF(AND(F66="",G66=""),"; Betrag fehlt","")&amp;IF(B66="","; Datum fehlt",IF(B66&lt;MAX(B$6:B65),"; Datum früher als darüber","")&amp;IF(AND(Einstellungen!$B$6&lt;&gt;"",B66&lt;Einstellungen!$B$6),"; Datum vor dem Anfangsbestand",""))&amp;IF(C66="","; Beleg fehlt","")&amp;IF(N(J66)&lt;0,"; Kassenbestand negativ",""),3,250),"")</f>
        <v/>
      </c>
    </row>
    <row r="67">
      <c r="A67" s="9">
        <f>IF(OR(B67&lt;&gt;"",D67&lt;&gt;"",F67&lt;&gt;"",G67&lt;&gt;""),MAX(A$6:A66)+1,"")</f>
        <v/>
      </c>
      <c r="B67" s="10" t="n"/>
      <c r="C67" s="11" t="n"/>
      <c r="D67" s="12" t="n"/>
      <c r="E67" s="12" t="n"/>
      <c r="F67" s="13" t="n"/>
      <c r="G67" s="13" t="n"/>
      <c r="H67" s="14" t="n"/>
      <c r="I67" s="15">
        <f>IF(N(F67)+N(G67)=0,"",ROUND((N(F67)+N(G67))*N(H67)/(1+N(H67)),2))</f>
        <v/>
      </c>
      <c r="J67" s="15">
        <f>IF(OR(B67&lt;&gt;"",D67&lt;&gt;"",F67&lt;&gt;"",G67&lt;&gt;""),ROUND(Einstellungen!$B$5+SUM(F$7:F67)-SUM(G$7:G67),2),"")</f>
        <v/>
      </c>
      <c r="K67" s="16">
        <f>IF(OR(B67&lt;&gt;"",D67&lt;&gt;"",F67&lt;&gt;"",G67&lt;&gt;""),MID(IF(AND(F67&lt;&gt;"",G67&lt;&gt;""),"; Einnahme und Ausgabe in einer Zeile","")&amp;IF(AND(F67="",G67=""),"; Betrag fehlt","")&amp;IF(B67="","; Datum fehlt",IF(B67&lt;MAX(B$6:B66),"; Datum früher als darüber","")&amp;IF(AND(Einstellungen!$B$6&lt;&gt;"",B67&lt;Einstellungen!$B$6),"; Datum vor dem Anfangsbestand",""))&amp;IF(C67="","; Beleg fehlt","")&amp;IF(N(J67)&lt;0,"; Kassenbestand negativ",""),3,250),"")</f>
        <v/>
      </c>
    </row>
    <row r="68">
      <c r="A68" s="9">
        <f>IF(OR(B68&lt;&gt;"",D68&lt;&gt;"",F68&lt;&gt;"",G68&lt;&gt;""),MAX(A$6:A67)+1,"")</f>
        <v/>
      </c>
      <c r="B68" s="10" t="n"/>
      <c r="C68" s="11" t="n"/>
      <c r="D68" s="12" t="n"/>
      <c r="E68" s="12" t="n"/>
      <c r="F68" s="13" t="n"/>
      <c r="G68" s="13" t="n"/>
      <c r="H68" s="14" t="n"/>
      <c r="I68" s="15">
        <f>IF(N(F68)+N(G68)=0,"",ROUND((N(F68)+N(G68))*N(H68)/(1+N(H68)),2))</f>
        <v/>
      </c>
      <c r="J68" s="15">
        <f>IF(OR(B68&lt;&gt;"",D68&lt;&gt;"",F68&lt;&gt;"",G68&lt;&gt;""),ROUND(Einstellungen!$B$5+SUM(F$7:F68)-SUM(G$7:G68),2),"")</f>
        <v/>
      </c>
      <c r="K68" s="16">
        <f>IF(OR(B68&lt;&gt;"",D68&lt;&gt;"",F68&lt;&gt;"",G68&lt;&gt;""),MID(IF(AND(F68&lt;&gt;"",G68&lt;&gt;""),"; Einnahme und Ausgabe in einer Zeile","")&amp;IF(AND(F68="",G68=""),"; Betrag fehlt","")&amp;IF(B68="","; Datum fehlt",IF(B68&lt;MAX(B$6:B67),"; Datum früher als darüber","")&amp;IF(AND(Einstellungen!$B$6&lt;&gt;"",B68&lt;Einstellungen!$B$6),"; Datum vor dem Anfangsbestand",""))&amp;IF(C68="","; Beleg fehlt","")&amp;IF(N(J68)&lt;0,"; Kassenbestand negativ",""),3,250),"")</f>
        <v/>
      </c>
    </row>
    <row r="69">
      <c r="A69" s="9">
        <f>IF(OR(B69&lt;&gt;"",D69&lt;&gt;"",F69&lt;&gt;"",G69&lt;&gt;""),MAX(A$6:A68)+1,"")</f>
        <v/>
      </c>
      <c r="B69" s="10" t="n"/>
      <c r="C69" s="11" t="n"/>
      <c r="D69" s="12" t="n"/>
      <c r="E69" s="12" t="n"/>
      <c r="F69" s="13" t="n"/>
      <c r="G69" s="13" t="n"/>
      <c r="H69" s="14" t="n"/>
      <c r="I69" s="15">
        <f>IF(N(F69)+N(G69)=0,"",ROUND((N(F69)+N(G69))*N(H69)/(1+N(H69)),2))</f>
        <v/>
      </c>
      <c r="J69" s="15">
        <f>IF(OR(B69&lt;&gt;"",D69&lt;&gt;"",F69&lt;&gt;"",G69&lt;&gt;""),ROUND(Einstellungen!$B$5+SUM(F$7:F69)-SUM(G$7:G69),2),"")</f>
        <v/>
      </c>
      <c r="K69" s="16">
        <f>IF(OR(B69&lt;&gt;"",D69&lt;&gt;"",F69&lt;&gt;"",G69&lt;&gt;""),MID(IF(AND(F69&lt;&gt;"",G69&lt;&gt;""),"; Einnahme und Ausgabe in einer Zeile","")&amp;IF(AND(F69="",G69=""),"; Betrag fehlt","")&amp;IF(B69="","; Datum fehlt",IF(B69&lt;MAX(B$6:B68),"; Datum früher als darüber","")&amp;IF(AND(Einstellungen!$B$6&lt;&gt;"",B69&lt;Einstellungen!$B$6),"; Datum vor dem Anfangsbestand",""))&amp;IF(C69="","; Beleg fehlt","")&amp;IF(N(J69)&lt;0,"; Kassenbestand negativ",""),3,250),"")</f>
        <v/>
      </c>
    </row>
    <row r="70">
      <c r="A70" s="9">
        <f>IF(OR(B70&lt;&gt;"",D70&lt;&gt;"",F70&lt;&gt;"",G70&lt;&gt;""),MAX(A$6:A69)+1,"")</f>
        <v/>
      </c>
      <c r="B70" s="10" t="n"/>
      <c r="C70" s="11" t="n"/>
      <c r="D70" s="12" t="n"/>
      <c r="E70" s="12" t="n"/>
      <c r="F70" s="13" t="n"/>
      <c r="G70" s="13" t="n"/>
      <c r="H70" s="14" t="n"/>
      <c r="I70" s="15">
        <f>IF(N(F70)+N(G70)=0,"",ROUND((N(F70)+N(G70))*N(H70)/(1+N(H70)),2))</f>
        <v/>
      </c>
      <c r="J70" s="15">
        <f>IF(OR(B70&lt;&gt;"",D70&lt;&gt;"",F70&lt;&gt;"",G70&lt;&gt;""),ROUND(Einstellungen!$B$5+SUM(F$7:F70)-SUM(G$7:G70),2),"")</f>
        <v/>
      </c>
      <c r="K70" s="16">
        <f>IF(OR(B70&lt;&gt;"",D70&lt;&gt;"",F70&lt;&gt;"",G70&lt;&gt;""),MID(IF(AND(F70&lt;&gt;"",G70&lt;&gt;""),"; Einnahme und Ausgabe in einer Zeile","")&amp;IF(AND(F70="",G70=""),"; Betrag fehlt","")&amp;IF(B70="","; Datum fehlt",IF(B70&lt;MAX(B$6:B69),"; Datum früher als darüber","")&amp;IF(AND(Einstellungen!$B$6&lt;&gt;"",B70&lt;Einstellungen!$B$6),"; Datum vor dem Anfangsbestand",""))&amp;IF(C70="","; Beleg fehlt","")&amp;IF(N(J70)&lt;0,"; Kassenbestand negativ",""),3,250),"")</f>
        <v/>
      </c>
    </row>
    <row r="71">
      <c r="A71" s="9">
        <f>IF(OR(B71&lt;&gt;"",D71&lt;&gt;"",F71&lt;&gt;"",G71&lt;&gt;""),MAX(A$6:A70)+1,"")</f>
        <v/>
      </c>
      <c r="B71" s="10" t="n"/>
      <c r="C71" s="11" t="n"/>
      <c r="D71" s="12" t="n"/>
      <c r="E71" s="12" t="n"/>
      <c r="F71" s="13" t="n"/>
      <c r="G71" s="13" t="n"/>
      <c r="H71" s="14" t="n"/>
      <c r="I71" s="15">
        <f>IF(N(F71)+N(G71)=0,"",ROUND((N(F71)+N(G71))*N(H71)/(1+N(H71)),2))</f>
        <v/>
      </c>
      <c r="J71" s="15">
        <f>IF(OR(B71&lt;&gt;"",D71&lt;&gt;"",F71&lt;&gt;"",G71&lt;&gt;""),ROUND(Einstellungen!$B$5+SUM(F$7:F71)-SUM(G$7:G71),2),"")</f>
        <v/>
      </c>
      <c r="K71" s="16">
        <f>IF(OR(B71&lt;&gt;"",D71&lt;&gt;"",F71&lt;&gt;"",G71&lt;&gt;""),MID(IF(AND(F71&lt;&gt;"",G71&lt;&gt;""),"; Einnahme und Ausgabe in einer Zeile","")&amp;IF(AND(F71="",G71=""),"; Betrag fehlt","")&amp;IF(B71="","; Datum fehlt",IF(B71&lt;MAX(B$6:B70),"; Datum früher als darüber","")&amp;IF(AND(Einstellungen!$B$6&lt;&gt;"",B71&lt;Einstellungen!$B$6),"; Datum vor dem Anfangsbestand",""))&amp;IF(C71="","; Beleg fehlt","")&amp;IF(N(J71)&lt;0,"; Kassenbestand negativ",""),3,250),"")</f>
        <v/>
      </c>
    </row>
    <row r="72">
      <c r="A72" s="9">
        <f>IF(OR(B72&lt;&gt;"",D72&lt;&gt;"",F72&lt;&gt;"",G72&lt;&gt;""),MAX(A$6:A71)+1,"")</f>
        <v/>
      </c>
      <c r="B72" s="10" t="n"/>
      <c r="C72" s="11" t="n"/>
      <c r="D72" s="12" t="n"/>
      <c r="E72" s="12" t="n"/>
      <c r="F72" s="13" t="n"/>
      <c r="G72" s="13" t="n"/>
      <c r="H72" s="14" t="n"/>
      <c r="I72" s="15">
        <f>IF(N(F72)+N(G72)=0,"",ROUND((N(F72)+N(G72))*N(H72)/(1+N(H72)),2))</f>
        <v/>
      </c>
      <c r="J72" s="15">
        <f>IF(OR(B72&lt;&gt;"",D72&lt;&gt;"",F72&lt;&gt;"",G72&lt;&gt;""),ROUND(Einstellungen!$B$5+SUM(F$7:F72)-SUM(G$7:G72),2),"")</f>
        <v/>
      </c>
      <c r="K72" s="16">
        <f>IF(OR(B72&lt;&gt;"",D72&lt;&gt;"",F72&lt;&gt;"",G72&lt;&gt;""),MID(IF(AND(F72&lt;&gt;"",G72&lt;&gt;""),"; Einnahme und Ausgabe in einer Zeile","")&amp;IF(AND(F72="",G72=""),"; Betrag fehlt","")&amp;IF(B72="","; Datum fehlt",IF(B72&lt;MAX(B$6:B71),"; Datum früher als darüber","")&amp;IF(AND(Einstellungen!$B$6&lt;&gt;"",B72&lt;Einstellungen!$B$6),"; Datum vor dem Anfangsbestand",""))&amp;IF(C72="","; Beleg fehlt","")&amp;IF(N(J72)&lt;0,"; Kassenbestand negativ",""),3,250),"")</f>
        <v/>
      </c>
    </row>
    <row r="73">
      <c r="A73" s="9">
        <f>IF(OR(B73&lt;&gt;"",D73&lt;&gt;"",F73&lt;&gt;"",G73&lt;&gt;""),MAX(A$6:A72)+1,"")</f>
        <v/>
      </c>
      <c r="B73" s="10" t="n"/>
      <c r="C73" s="11" t="n"/>
      <c r="D73" s="12" t="n"/>
      <c r="E73" s="12" t="n"/>
      <c r="F73" s="13" t="n"/>
      <c r="G73" s="13" t="n"/>
      <c r="H73" s="14" t="n"/>
      <c r="I73" s="15">
        <f>IF(N(F73)+N(G73)=0,"",ROUND((N(F73)+N(G73))*N(H73)/(1+N(H73)),2))</f>
        <v/>
      </c>
      <c r="J73" s="15">
        <f>IF(OR(B73&lt;&gt;"",D73&lt;&gt;"",F73&lt;&gt;"",G73&lt;&gt;""),ROUND(Einstellungen!$B$5+SUM(F$7:F73)-SUM(G$7:G73),2),"")</f>
        <v/>
      </c>
      <c r="K73" s="16">
        <f>IF(OR(B73&lt;&gt;"",D73&lt;&gt;"",F73&lt;&gt;"",G73&lt;&gt;""),MID(IF(AND(F73&lt;&gt;"",G73&lt;&gt;""),"; Einnahme und Ausgabe in einer Zeile","")&amp;IF(AND(F73="",G73=""),"; Betrag fehlt","")&amp;IF(B73="","; Datum fehlt",IF(B73&lt;MAX(B$6:B72),"; Datum früher als darüber","")&amp;IF(AND(Einstellungen!$B$6&lt;&gt;"",B73&lt;Einstellungen!$B$6),"; Datum vor dem Anfangsbestand",""))&amp;IF(C73="","; Beleg fehlt","")&amp;IF(N(J73)&lt;0,"; Kassenbestand negativ",""),3,250),"")</f>
        <v/>
      </c>
    </row>
    <row r="74">
      <c r="A74" s="9">
        <f>IF(OR(B74&lt;&gt;"",D74&lt;&gt;"",F74&lt;&gt;"",G74&lt;&gt;""),MAX(A$6:A73)+1,"")</f>
        <v/>
      </c>
      <c r="B74" s="10" t="n"/>
      <c r="C74" s="11" t="n"/>
      <c r="D74" s="12" t="n"/>
      <c r="E74" s="12" t="n"/>
      <c r="F74" s="13" t="n"/>
      <c r="G74" s="13" t="n"/>
      <c r="H74" s="14" t="n"/>
      <c r="I74" s="15">
        <f>IF(N(F74)+N(G74)=0,"",ROUND((N(F74)+N(G74))*N(H74)/(1+N(H74)),2))</f>
        <v/>
      </c>
      <c r="J74" s="15">
        <f>IF(OR(B74&lt;&gt;"",D74&lt;&gt;"",F74&lt;&gt;"",G74&lt;&gt;""),ROUND(Einstellungen!$B$5+SUM(F$7:F74)-SUM(G$7:G74),2),"")</f>
        <v/>
      </c>
      <c r="K74" s="16">
        <f>IF(OR(B74&lt;&gt;"",D74&lt;&gt;"",F74&lt;&gt;"",G74&lt;&gt;""),MID(IF(AND(F74&lt;&gt;"",G74&lt;&gt;""),"; Einnahme und Ausgabe in einer Zeile","")&amp;IF(AND(F74="",G74=""),"; Betrag fehlt","")&amp;IF(B74="","; Datum fehlt",IF(B74&lt;MAX(B$6:B73),"; Datum früher als darüber","")&amp;IF(AND(Einstellungen!$B$6&lt;&gt;"",B74&lt;Einstellungen!$B$6),"; Datum vor dem Anfangsbestand",""))&amp;IF(C74="","; Beleg fehlt","")&amp;IF(N(J74)&lt;0,"; Kassenbestand negativ",""),3,250),"")</f>
        <v/>
      </c>
    </row>
    <row r="75">
      <c r="A75" s="9">
        <f>IF(OR(B75&lt;&gt;"",D75&lt;&gt;"",F75&lt;&gt;"",G75&lt;&gt;""),MAX(A$6:A74)+1,"")</f>
        <v/>
      </c>
      <c r="B75" s="10" t="n"/>
      <c r="C75" s="11" t="n"/>
      <c r="D75" s="12" t="n"/>
      <c r="E75" s="12" t="n"/>
      <c r="F75" s="13" t="n"/>
      <c r="G75" s="13" t="n"/>
      <c r="H75" s="14" t="n"/>
      <c r="I75" s="15">
        <f>IF(N(F75)+N(G75)=0,"",ROUND((N(F75)+N(G75))*N(H75)/(1+N(H75)),2))</f>
        <v/>
      </c>
      <c r="J75" s="15">
        <f>IF(OR(B75&lt;&gt;"",D75&lt;&gt;"",F75&lt;&gt;"",G75&lt;&gt;""),ROUND(Einstellungen!$B$5+SUM(F$7:F75)-SUM(G$7:G75),2),"")</f>
        <v/>
      </c>
      <c r="K75" s="16">
        <f>IF(OR(B75&lt;&gt;"",D75&lt;&gt;"",F75&lt;&gt;"",G75&lt;&gt;""),MID(IF(AND(F75&lt;&gt;"",G75&lt;&gt;""),"; Einnahme und Ausgabe in einer Zeile","")&amp;IF(AND(F75="",G75=""),"; Betrag fehlt","")&amp;IF(B75="","; Datum fehlt",IF(B75&lt;MAX(B$6:B74),"; Datum früher als darüber","")&amp;IF(AND(Einstellungen!$B$6&lt;&gt;"",B75&lt;Einstellungen!$B$6),"; Datum vor dem Anfangsbestand",""))&amp;IF(C75="","; Beleg fehlt","")&amp;IF(N(J75)&lt;0,"; Kassenbestand negativ",""),3,250),"")</f>
        <v/>
      </c>
    </row>
    <row r="76">
      <c r="A76" s="9">
        <f>IF(OR(B76&lt;&gt;"",D76&lt;&gt;"",F76&lt;&gt;"",G76&lt;&gt;""),MAX(A$6:A75)+1,"")</f>
        <v/>
      </c>
      <c r="B76" s="10" t="n"/>
      <c r="C76" s="11" t="n"/>
      <c r="D76" s="12" t="n"/>
      <c r="E76" s="12" t="n"/>
      <c r="F76" s="13" t="n"/>
      <c r="G76" s="13" t="n"/>
      <c r="H76" s="14" t="n"/>
      <c r="I76" s="15">
        <f>IF(N(F76)+N(G76)=0,"",ROUND((N(F76)+N(G76))*N(H76)/(1+N(H76)),2))</f>
        <v/>
      </c>
      <c r="J76" s="15">
        <f>IF(OR(B76&lt;&gt;"",D76&lt;&gt;"",F76&lt;&gt;"",G76&lt;&gt;""),ROUND(Einstellungen!$B$5+SUM(F$7:F76)-SUM(G$7:G76),2),"")</f>
        <v/>
      </c>
      <c r="K76" s="16">
        <f>IF(OR(B76&lt;&gt;"",D76&lt;&gt;"",F76&lt;&gt;"",G76&lt;&gt;""),MID(IF(AND(F76&lt;&gt;"",G76&lt;&gt;""),"; Einnahme und Ausgabe in einer Zeile","")&amp;IF(AND(F76="",G76=""),"; Betrag fehlt","")&amp;IF(B76="","; Datum fehlt",IF(B76&lt;MAX(B$6:B75),"; Datum früher als darüber","")&amp;IF(AND(Einstellungen!$B$6&lt;&gt;"",B76&lt;Einstellungen!$B$6),"; Datum vor dem Anfangsbestand",""))&amp;IF(C76="","; Beleg fehlt","")&amp;IF(N(J76)&lt;0,"; Kassenbestand negativ",""),3,250),"")</f>
        <v/>
      </c>
    </row>
    <row r="77">
      <c r="A77" s="9">
        <f>IF(OR(B77&lt;&gt;"",D77&lt;&gt;"",F77&lt;&gt;"",G77&lt;&gt;""),MAX(A$6:A76)+1,"")</f>
        <v/>
      </c>
      <c r="B77" s="10" t="n"/>
      <c r="C77" s="11" t="n"/>
      <c r="D77" s="12" t="n"/>
      <c r="E77" s="12" t="n"/>
      <c r="F77" s="13" t="n"/>
      <c r="G77" s="13" t="n"/>
      <c r="H77" s="14" t="n"/>
      <c r="I77" s="15">
        <f>IF(N(F77)+N(G77)=0,"",ROUND((N(F77)+N(G77))*N(H77)/(1+N(H77)),2))</f>
        <v/>
      </c>
      <c r="J77" s="15">
        <f>IF(OR(B77&lt;&gt;"",D77&lt;&gt;"",F77&lt;&gt;"",G77&lt;&gt;""),ROUND(Einstellungen!$B$5+SUM(F$7:F77)-SUM(G$7:G77),2),"")</f>
        <v/>
      </c>
      <c r="K77" s="16">
        <f>IF(OR(B77&lt;&gt;"",D77&lt;&gt;"",F77&lt;&gt;"",G77&lt;&gt;""),MID(IF(AND(F77&lt;&gt;"",G77&lt;&gt;""),"; Einnahme und Ausgabe in einer Zeile","")&amp;IF(AND(F77="",G77=""),"; Betrag fehlt","")&amp;IF(B77="","; Datum fehlt",IF(B77&lt;MAX(B$6:B76),"; Datum früher als darüber","")&amp;IF(AND(Einstellungen!$B$6&lt;&gt;"",B77&lt;Einstellungen!$B$6),"; Datum vor dem Anfangsbestand",""))&amp;IF(C77="","; Beleg fehlt","")&amp;IF(N(J77)&lt;0,"; Kassenbestand negativ",""),3,250),"")</f>
        <v/>
      </c>
    </row>
    <row r="78">
      <c r="A78" s="9">
        <f>IF(OR(B78&lt;&gt;"",D78&lt;&gt;"",F78&lt;&gt;"",G78&lt;&gt;""),MAX(A$6:A77)+1,"")</f>
        <v/>
      </c>
      <c r="B78" s="10" t="n"/>
      <c r="C78" s="11" t="n"/>
      <c r="D78" s="12" t="n"/>
      <c r="E78" s="12" t="n"/>
      <c r="F78" s="13" t="n"/>
      <c r="G78" s="13" t="n"/>
      <c r="H78" s="14" t="n"/>
      <c r="I78" s="15">
        <f>IF(N(F78)+N(G78)=0,"",ROUND((N(F78)+N(G78))*N(H78)/(1+N(H78)),2))</f>
        <v/>
      </c>
      <c r="J78" s="15">
        <f>IF(OR(B78&lt;&gt;"",D78&lt;&gt;"",F78&lt;&gt;"",G78&lt;&gt;""),ROUND(Einstellungen!$B$5+SUM(F$7:F78)-SUM(G$7:G78),2),"")</f>
        <v/>
      </c>
      <c r="K78" s="16">
        <f>IF(OR(B78&lt;&gt;"",D78&lt;&gt;"",F78&lt;&gt;"",G78&lt;&gt;""),MID(IF(AND(F78&lt;&gt;"",G78&lt;&gt;""),"; Einnahme und Ausgabe in einer Zeile","")&amp;IF(AND(F78="",G78=""),"; Betrag fehlt","")&amp;IF(B78="","; Datum fehlt",IF(B78&lt;MAX(B$6:B77),"; Datum früher als darüber","")&amp;IF(AND(Einstellungen!$B$6&lt;&gt;"",B78&lt;Einstellungen!$B$6),"; Datum vor dem Anfangsbestand",""))&amp;IF(C78="","; Beleg fehlt","")&amp;IF(N(J78)&lt;0,"; Kassenbestand negativ",""),3,250),"")</f>
        <v/>
      </c>
    </row>
    <row r="79">
      <c r="A79" s="9">
        <f>IF(OR(B79&lt;&gt;"",D79&lt;&gt;"",F79&lt;&gt;"",G79&lt;&gt;""),MAX(A$6:A78)+1,"")</f>
        <v/>
      </c>
      <c r="B79" s="10" t="n"/>
      <c r="C79" s="11" t="n"/>
      <c r="D79" s="12" t="n"/>
      <c r="E79" s="12" t="n"/>
      <c r="F79" s="13" t="n"/>
      <c r="G79" s="13" t="n"/>
      <c r="H79" s="14" t="n"/>
      <c r="I79" s="15">
        <f>IF(N(F79)+N(G79)=0,"",ROUND((N(F79)+N(G79))*N(H79)/(1+N(H79)),2))</f>
        <v/>
      </c>
      <c r="J79" s="15">
        <f>IF(OR(B79&lt;&gt;"",D79&lt;&gt;"",F79&lt;&gt;"",G79&lt;&gt;""),ROUND(Einstellungen!$B$5+SUM(F$7:F79)-SUM(G$7:G79),2),"")</f>
        <v/>
      </c>
      <c r="K79" s="16">
        <f>IF(OR(B79&lt;&gt;"",D79&lt;&gt;"",F79&lt;&gt;"",G79&lt;&gt;""),MID(IF(AND(F79&lt;&gt;"",G79&lt;&gt;""),"; Einnahme und Ausgabe in einer Zeile","")&amp;IF(AND(F79="",G79=""),"; Betrag fehlt","")&amp;IF(B79="","; Datum fehlt",IF(B79&lt;MAX(B$6:B78),"; Datum früher als darüber","")&amp;IF(AND(Einstellungen!$B$6&lt;&gt;"",B79&lt;Einstellungen!$B$6),"; Datum vor dem Anfangsbestand",""))&amp;IF(C79="","; Beleg fehlt","")&amp;IF(N(J79)&lt;0,"; Kassenbestand negativ",""),3,250),"")</f>
        <v/>
      </c>
    </row>
    <row r="80">
      <c r="A80" s="9">
        <f>IF(OR(B80&lt;&gt;"",D80&lt;&gt;"",F80&lt;&gt;"",G80&lt;&gt;""),MAX(A$6:A79)+1,"")</f>
        <v/>
      </c>
      <c r="B80" s="10" t="n"/>
      <c r="C80" s="11" t="n"/>
      <c r="D80" s="12" t="n"/>
      <c r="E80" s="12" t="n"/>
      <c r="F80" s="13" t="n"/>
      <c r="G80" s="13" t="n"/>
      <c r="H80" s="14" t="n"/>
      <c r="I80" s="15">
        <f>IF(N(F80)+N(G80)=0,"",ROUND((N(F80)+N(G80))*N(H80)/(1+N(H80)),2))</f>
        <v/>
      </c>
      <c r="J80" s="15">
        <f>IF(OR(B80&lt;&gt;"",D80&lt;&gt;"",F80&lt;&gt;"",G80&lt;&gt;""),ROUND(Einstellungen!$B$5+SUM(F$7:F80)-SUM(G$7:G80),2),"")</f>
        <v/>
      </c>
      <c r="K80" s="16">
        <f>IF(OR(B80&lt;&gt;"",D80&lt;&gt;"",F80&lt;&gt;"",G80&lt;&gt;""),MID(IF(AND(F80&lt;&gt;"",G80&lt;&gt;""),"; Einnahme und Ausgabe in einer Zeile","")&amp;IF(AND(F80="",G80=""),"; Betrag fehlt","")&amp;IF(B80="","; Datum fehlt",IF(B80&lt;MAX(B$6:B79),"; Datum früher als darüber","")&amp;IF(AND(Einstellungen!$B$6&lt;&gt;"",B80&lt;Einstellungen!$B$6),"; Datum vor dem Anfangsbestand",""))&amp;IF(C80="","; Beleg fehlt","")&amp;IF(N(J80)&lt;0,"; Kassenbestand negativ",""),3,250),"")</f>
        <v/>
      </c>
    </row>
    <row r="81">
      <c r="A81" s="9">
        <f>IF(OR(B81&lt;&gt;"",D81&lt;&gt;"",F81&lt;&gt;"",G81&lt;&gt;""),MAX(A$6:A80)+1,"")</f>
        <v/>
      </c>
      <c r="B81" s="10" t="n"/>
      <c r="C81" s="11" t="n"/>
      <c r="D81" s="12" t="n"/>
      <c r="E81" s="12" t="n"/>
      <c r="F81" s="13" t="n"/>
      <c r="G81" s="13" t="n"/>
      <c r="H81" s="14" t="n"/>
      <c r="I81" s="15">
        <f>IF(N(F81)+N(G81)=0,"",ROUND((N(F81)+N(G81))*N(H81)/(1+N(H81)),2))</f>
        <v/>
      </c>
      <c r="J81" s="15">
        <f>IF(OR(B81&lt;&gt;"",D81&lt;&gt;"",F81&lt;&gt;"",G81&lt;&gt;""),ROUND(Einstellungen!$B$5+SUM(F$7:F81)-SUM(G$7:G81),2),"")</f>
        <v/>
      </c>
      <c r="K81" s="16">
        <f>IF(OR(B81&lt;&gt;"",D81&lt;&gt;"",F81&lt;&gt;"",G81&lt;&gt;""),MID(IF(AND(F81&lt;&gt;"",G81&lt;&gt;""),"; Einnahme und Ausgabe in einer Zeile","")&amp;IF(AND(F81="",G81=""),"; Betrag fehlt","")&amp;IF(B81="","; Datum fehlt",IF(B81&lt;MAX(B$6:B80),"; Datum früher als darüber","")&amp;IF(AND(Einstellungen!$B$6&lt;&gt;"",B81&lt;Einstellungen!$B$6),"; Datum vor dem Anfangsbestand",""))&amp;IF(C81="","; Beleg fehlt","")&amp;IF(N(J81)&lt;0,"; Kassenbestand negativ",""),3,250),"")</f>
        <v/>
      </c>
    </row>
    <row r="82">
      <c r="A82" s="9">
        <f>IF(OR(B82&lt;&gt;"",D82&lt;&gt;"",F82&lt;&gt;"",G82&lt;&gt;""),MAX(A$6:A81)+1,"")</f>
        <v/>
      </c>
      <c r="B82" s="10" t="n"/>
      <c r="C82" s="11" t="n"/>
      <c r="D82" s="12" t="n"/>
      <c r="E82" s="12" t="n"/>
      <c r="F82" s="13" t="n"/>
      <c r="G82" s="13" t="n"/>
      <c r="H82" s="14" t="n"/>
      <c r="I82" s="15">
        <f>IF(N(F82)+N(G82)=0,"",ROUND((N(F82)+N(G82))*N(H82)/(1+N(H82)),2))</f>
        <v/>
      </c>
      <c r="J82" s="15">
        <f>IF(OR(B82&lt;&gt;"",D82&lt;&gt;"",F82&lt;&gt;"",G82&lt;&gt;""),ROUND(Einstellungen!$B$5+SUM(F$7:F82)-SUM(G$7:G82),2),"")</f>
        <v/>
      </c>
      <c r="K82" s="16">
        <f>IF(OR(B82&lt;&gt;"",D82&lt;&gt;"",F82&lt;&gt;"",G82&lt;&gt;""),MID(IF(AND(F82&lt;&gt;"",G82&lt;&gt;""),"; Einnahme und Ausgabe in einer Zeile","")&amp;IF(AND(F82="",G82=""),"; Betrag fehlt","")&amp;IF(B82="","; Datum fehlt",IF(B82&lt;MAX(B$6:B81),"; Datum früher als darüber","")&amp;IF(AND(Einstellungen!$B$6&lt;&gt;"",B82&lt;Einstellungen!$B$6),"; Datum vor dem Anfangsbestand",""))&amp;IF(C82="","; Beleg fehlt","")&amp;IF(N(J82)&lt;0,"; Kassenbestand negativ",""),3,250),"")</f>
        <v/>
      </c>
    </row>
    <row r="83">
      <c r="A83" s="9">
        <f>IF(OR(B83&lt;&gt;"",D83&lt;&gt;"",F83&lt;&gt;"",G83&lt;&gt;""),MAX(A$6:A82)+1,"")</f>
        <v/>
      </c>
      <c r="B83" s="10" t="n"/>
      <c r="C83" s="11" t="n"/>
      <c r="D83" s="12" t="n"/>
      <c r="E83" s="12" t="n"/>
      <c r="F83" s="13" t="n"/>
      <c r="G83" s="13" t="n"/>
      <c r="H83" s="14" t="n"/>
      <c r="I83" s="15">
        <f>IF(N(F83)+N(G83)=0,"",ROUND((N(F83)+N(G83))*N(H83)/(1+N(H83)),2))</f>
        <v/>
      </c>
      <c r="J83" s="15">
        <f>IF(OR(B83&lt;&gt;"",D83&lt;&gt;"",F83&lt;&gt;"",G83&lt;&gt;""),ROUND(Einstellungen!$B$5+SUM(F$7:F83)-SUM(G$7:G83),2),"")</f>
        <v/>
      </c>
      <c r="K83" s="16">
        <f>IF(OR(B83&lt;&gt;"",D83&lt;&gt;"",F83&lt;&gt;"",G83&lt;&gt;""),MID(IF(AND(F83&lt;&gt;"",G83&lt;&gt;""),"; Einnahme und Ausgabe in einer Zeile","")&amp;IF(AND(F83="",G83=""),"; Betrag fehlt","")&amp;IF(B83="","; Datum fehlt",IF(B83&lt;MAX(B$6:B82),"; Datum früher als darüber","")&amp;IF(AND(Einstellungen!$B$6&lt;&gt;"",B83&lt;Einstellungen!$B$6),"; Datum vor dem Anfangsbestand",""))&amp;IF(C83="","; Beleg fehlt","")&amp;IF(N(J83)&lt;0,"; Kassenbestand negativ",""),3,250),"")</f>
        <v/>
      </c>
    </row>
    <row r="84">
      <c r="A84" s="9">
        <f>IF(OR(B84&lt;&gt;"",D84&lt;&gt;"",F84&lt;&gt;"",G84&lt;&gt;""),MAX(A$6:A83)+1,"")</f>
        <v/>
      </c>
      <c r="B84" s="10" t="n"/>
      <c r="C84" s="11" t="n"/>
      <c r="D84" s="12" t="n"/>
      <c r="E84" s="12" t="n"/>
      <c r="F84" s="13" t="n"/>
      <c r="G84" s="13" t="n"/>
      <c r="H84" s="14" t="n"/>
      <c r="I84" s="15">
        <f>IF(N(F84)+N(G84)=0,"",ROUND((N(F84)+N(G84))*N(H84)/(1+N(H84)),2))</f>
        <v/>
      </c>
      <c r="J84" s="15">
        <f>IF(OR(B84&lt;&gt;"",D84&lt;&gt;"",F84&lt;&gt;"",G84&lt;&gt;""),ROUND(Einstellungen!$B$5+SUM(F$7:F84)-SUM(G$7:G84),2),"")</f>
        <v/>
      </c>
      <c r="K84" s="16">
        <f>IF(OR(B84&lt;&gt;"",D84&lt;&gt;"",F84&lt;&gt;"",G84&lt;&gt;""),MID(IF(AND(F84&lt;&gt;"",G84&lt;&gt;""),"; Einnahme und Ausgabe in einer Zeile","")&amp;IF(AND(F84="",G84=""),"; Betrag fehlt","")&amp;IF(B84="","; Datum fehlt",IF(B84&lt;MAX(B$6:B83),"; Datum früher als darüber","")&amp;IF(AND(Einstellungen!$B$6&lt;&gt;"",B84&lt;Einstellungen!$B$6),"; Datum vor dem Anfangsbestand",""))&amp;IF(C84="","; Beleg fehlt","")&amp;IF(N(J84)&lt;0,"; Kassenbestand negativ",""),3,250),"")</f>
        <v/>
      </c>
    </row>
    <row r="85">
      <c r="A85" s="9">
        <f>IF(OR(B85&lt;&gt;"",D85&lt;&gt;"",F85&lt;&gt;"",G85&lt;&gt;""),MAX(A$6:A84)+1,"")</f>
        <v/>
      </c>
      <c r="B85" s="10" t="n"/>
      <c r="C85" s="11" t="n"/>
      <c r="D85" s="12" t="n"/>
      <c r="E85" s="12" t="n"/>
      <c r="F85" s="13" t="n"/>
      <c r="G85" s="13" t="n"/>
      <c r="H85" s="14" t="n"/>
      <c r="I85" s="15">
        <f>IF(N(F85)+N(G85)=0,"",ROUND((N(F85)+N(G85))*N(H85)/(1+N(H85)),2))</f>
        <v/>
      </c>
      <c r="J85" s="15">
        <f>IF(OR(B85&lt;&gt;"",D85&lt;&gt;"",F85&lt;&gt;"",G85&lt;&gt;""),ROUND(Einstellungen!$B$5+SUM(F$7:F85)-SUM(G$7:G85),2),"")</f>
        <v/>
      </c>
      <c r="K85" s="16">
        <f>IF(OR(B85&lt;&gt;"",D85&lt;&gt;"",F85&lt;&gt;"",G85&lt;&gt;""),MID(IF(AND(F85&lt;&gt;"",G85&lt;&gt;""),"; Einnahme und Ausgabe in einer Zeile","")&amp;IF(AND(F85="",G85=""),"; Betrag fehlt","")&amp;IF(B85="","; Datum fehlt",IF(B85&lt;MAX(B$6:B84),"; Datum früher als darüber","")&amp;IF(AND(Einstellungen!$B$6&lt;&gt;"",B85&lt;Einstellungen!$B$6),"; Datum vor dem Anfangsbestand",""))&amp;IF(C85="","; Beleg fehlt","")&amp;IF(N(J85)&lt;0,"; Kassenbestand negativ",""),3,250),"")</f>
        <v/>
      </c>
    </row>
    <row r="86">
      <c r="A86" s="9">
        <f>IF(OR(B86&lt;&gt;"",D86&lt;&gt;"",F86&lt;&gt;"",G86&lt;&gt;""),MAX(A$6:A85)+1,"")</f>
        <v/>
      </c>
      <c r="B86" s="10" t="n"/>
      <c r="C86" s="11" t="n"/>
      <c r="D86" s="12" t="n"/>
      <c r="E86" s="12" t="n"/>
      <c r="F86" s="13" t="n"/>
      <c r="G86" s="13" t="n"/>
      <c r="H86" s="14" t="n"/>
      <c r="I86" s="15">
        <f>IF(N(F86)+N(G86)=0,"",ROUND((N(F86)+N(G86))*N(H86)/(1+N(H86)),2))</f>
        <v/>
      </c>
      <c r="J86" s="15">
        <f>IF(OR(B86&lt;&gt;"",D86&lt;&gt;"",F86&lt;&gt;"",G86&lt;&gt;""),ROUND(Einstellungen!$B$5+SUM(F$7:F86)-SUM(G$7:G86),2),"")</f>
        <v/>
      </c>
      <c r="K86" s="16">
        <f>IF(OR(B86&lt;&gt;"",D86&lt;&gt;"",F86&lt;&gt;"",G86&lt;&gt;""),MID(IF(AND(F86&lt;&gt;"",G86&lt;&gt;""),"; Einnahme und Ausgabe in einer Zeile","")&amp;IF(AND(F86="",G86=""),"; Betrag fehlt","")&amp;IF(B86="","; Datum fehlt",IF(B86&lt;MAX(B$6:B85),"; Datum früher als darüber","")&amp;IF(AND(Einstellungen!$B$6&lt;&gt;"",B86&lt;Einstellungen!$B$6),"; Datum vor dem Anfangsbestand",""))&amp;IF(C86="","; Beleg fehlt","")&amp;IF(N(J86)&lt;0,"; Kassenbestand negativ",""),3,250),"")</f>
        <v/>
      </c>
    </row>
    <row r="87">
      <c r="A87" s="9">
        <f>IF(OR(B87&lt;&gt;"",D87&lt;&gt;"",F87&lt;&gt;"",G87&lt;&gt;""),MAX(A$6:A86)+1,"")</f>
        <v/>
      </c>
      <c r="B87" s="10" t="n"/>
      <c r="C87" s="11" t="n"/>
      <c r="D87" s="12" t="n"/>
      <c r="E87" s="12" t="n"/>
      <c r="F87" s="13" t="n"/>
      <c r="G87" s="13" t="n"/>
      <c r="H87" s="14" t="n"/>
      <c r="I87" s="15">
        <f>IF(N(F87)+N(G87)=0,"",ROUND((N(F87)+N(G87))*N(H87)/(1+N(H87)),2))</f>
        <v/>
      </c>
      <c r="J87" s="15">
        <f>IF(OR(B87&lt;&gt;"",D87&lt;&gt;"",F87&lt;&gt;"",G87&lt;&gt;""),ROUND(Einstellungen!$B$5+SUM(F$7:F87)-SUM(G$7:G87),2),"")</f>
        <v/>
      </c>
      <c r="K87" s="16">
        <f>IF(OR(B87&lt;&gt;"",D87&lt;&gt;"",F87&lt;&gt;"",G87&lt;&gt;""),MID(IF(AND(F87&lt;&gt;"",G87&lt;&gt;""),"; Einnahme und Ausgabe in einer Zeile","")&amp;IF(AND(F87="",G87=""),"; Betrag fehlt","")&amp;IF(B87="","; Datum fehlt",IF(B87&lt;MAX(B$6:B86),"; Datum früher als darüber","")&amp;IF(AND(Einstellungen!$B$6&lt;&gt;"",B87&lt;Einstellungen!$B$6),"; Datum vor dem Anfangsbestand",""))&amp;IF(C87="","; Beleg fehlt","")&amp;IF(N(J87)&lt;0,"; Kassenbestand negativ",""),3,250),"")</f>
        <v/>
      </c>
    </row>
    <row r="88">
      <c r="A88" s="9">
        <f>IF(OR(B88&lt;&gt;"",D88&lt;&gt;"",F88&lt;&gt;"",G88&lt;&gt;""),MAX(A$6:A87)+1,"")</f>
        <v/>
      </c>
      <c r="B88" s="10" t="n"/>
      <c r="C88" s="11" t="n"/>
      <c r="D88" s="12" t="n"/>
      <c r="E88" s="12" t="n"/>
      <c r="F88" s="13" t="n"/>
      <c r="G88" s="13" t="n"/>
      <c r="H88" s="14" t="n"/>
      <c r="I88" s="15">
        <f>IF(N(F88)+N(G88)=0,"",ROUND((N(F88)+N(G88))*N(H88)/(1+N(H88)),2))</f>
        <v/>
      </c>
      <c r="J88" s="15">
        <f>IF(OR(B88&lt;&gt;"",D88&lt;&gt;"",F88&lt;&gt;"",G88&lt;&gt;""),ROUND(Einstellungen!$B$5+SUM(F$7:F88)-SUM(G$7:G88),2),"")</f>
        <v/>
      </c>
      <c r="K88" s="16">
        <f>IF(OR(B88&lt;&gt;"",D88&lt;&gt;"",F88&lt;&gt;"",G88&lt;&gt;""),MID(IF(AND(F88&lt;&gt;"",G88&lt;&gt;""),"; Einnahme und Ausgabe in einer Zeile","")&amp;IF(AND(F88="",G88=""),"; Betrag fehlt","")&amp;IF(B88="","; Datum fehlt",IF(B88&lt;MAX(B$6:B87),"; Datum früher als darüber","")&amp;IF(AND(Einstellungen!$B$6&lt;&gt;"",B88&lt;Einstellungen!$B$6),"; Datum vor dem Anfangsbestand",""))&amp;IF(C88="","; Beleg fehlt","")&amp;IF(N(J88)&lt;0,"; Kassenbestand negativ",""),3,250),"")</f>
        <v/>
      </c>
    </row>
    <row r="89">
      <c r="A89" s="9">
        <f>IF(OR(B89&lt;&gt;"",D89&lt;&gt;"",F89&lt;&gt;"",G89&lt;&gt;""),MAX(A$6:A88)+1,"")</f>
        <v/>
      </c>
      <c r="B89" s="10" t="n"/>
      <c r="C89" s="11" t="n"/>
      <c r="D89" s="12" t="n"/>
      <c r="E89" s="12" t="n"/>
      <c r="F89" s="13" t="n"/>
      <c r="G89" s="13" t="n"/>
      <c r="H89" s="14" t="n"/>
      <c r="I89" s="15">
        <f>IF(N(F89)+N(G89)=0,"",ROUND((N(F89)+N(G89))*N(H89)/(1+N(H89)),2))</f>
        <v/>
      </c>
      <c r="J89" s="15">
        <f>IF(OR(B89&lt;&gt;"",D89&lt;&gt;"",F89&lt;&gt;"",G89&lt;&gt;""),ROUND(Einstellungen!$B$5+SUM(F$7:F89)-SUM(G$7:G89),2),"")</f>
        <v/>
      </c>
      <c r="K89" s="16">
        <f>IF(OR(B89&lt;&gt;"",D89&lt;&gt;"",F89&lt;&gt;"",G89&lt;&gt;""),MID(IF(AND(F89&lt;&gt;"",G89&lt;&gt;""),"; Einnahme und Ausgabe in einer Zeile","")&amp;IF(AND(F89="",G89=""),"; Betrag fehlt","")&amp;IF(B89="","; Datum fehlt",IF(B89&lt;MAX(B$6:B88),"; Datum früher als darüber","")&amp;IF(AND(Einstellungen!$B$6&lt;&gt;"",B89&lt;Einstellungen!$B$6),"; Datum vor dem Anfangsbestand",""))&amp;IF(C89="","; Beleg fehlt","")&amp;IF(N(J89)&lt;0,"; Kassenbestand negativ",""),3,250),"")</f>
        <v/>
      </c>
    </row>
    <row r="90">
      <c r="A90" s="9">
        <f>IF(OR(B90&lt;&gt;"",D90&lt;&gt;"",F90&lt;&gt;"",G90&lt;&gt;""),MAX(A$6:A89)+1,"")</f>
        <v/>
      </c>
      <c r="B90" s="10" t="n"/>
      <c r="C90" s="11" t="n"/>
      <c r="D90" s="12" t="n"/>
      <c r="E90" s="12" t="n"/>
      <c r="F90" s="13" t="n"/>
      <c r="G90" s="13" t="n"/>
      <c r="H90" s="14" t="n"/>
      <c r="I90" s="15">
        <f>IF(N(F90)+N(G90)=0,"",ROUND((N(F90)+N(G90))*N(H90)/(1+N(H90)),2))</f>
        <v/>
      </c>
      <c r="J90" s="15">
        <f>IF(OR(B90&lt;&gt;"",D90&lt;&gt;"",F90&lt;&gt;"",G90&lt;&gt;""),ROUND(Einstellungen!$B$5+SUM(F$7:F90)-SUM(G$7:G90),2),"")</f>
        <v/>
      </c>
      <c r="K90" s="16">
        <f>IF(OR(B90&lt;&gt;"",D90&lt;&gt;"",F90&lt;&gt;"",G90&lt;&gt;""),MID(IF(AND(F90&lt;&gt;"",G90&lt;&gt;""),"; Einnahme und Ausgabe in einer Zeile","")&amp;IF(AND(F90="",G90=""),"; Betrag fehlt","")&amp;IF(B90="","; Datum fehlt",IF(B90&lt;MAX(B$6:B89),"; Datum früher als darüber","")&amp;IF(AND(Einstellungen!$B$6&lt;&gt;"",B90&lt;Einstellungen!$B$6),"; Datum vor dem Anfangsbestand",""))&amp;IF(C90="","; Beleg fehlt","")&amp;IF(N(J90)&lt;0,"; Kassenbestand negativ",""),3,250),"")</f>
        <v/>
      </c>
    </row>
    <row r="91">
      <c r="A91" s="9">
        <f>IF(OR(B91&lt;&gt;"",D91&lt;&gt;"",F91&lt;&gt;"",G91&lt;&gt;""),MAX(A$6:A90)+1,"")</f>
        <v/>
      </c>
      <c r="B91" s="10" t="n"/>
      <c r="C91" s="11" t="n"/>
      <c r="D91" s="12" t="n"/>
      <c r="E91" s="12" t="n"/>
      <c r="F91" s="13" t="n"/>
      <c r="G91" s="13" t="n"/>
      <c r="H91" s="14" t="n"/>
      <c r="I91" s="15">
        <f>IF(N(F91)+N(G91)=0,"",ROUND((N(F91)+N(G91))*N(H91)/(1+N(H91)),2))</f>
        <v/>
      </c>
      <c r="J91" s="15">
        <f>IF(OR(B91&lt;&gt;"",D91&lt;&gt;"",F91&lt;&gt;"",G91&lt;&gt;""),ROUND(Einstellungen!$B$5+SUM(F$7:F91)-SUM(G$7:G91),2),"")</f>
        <v/>
      </c>
      <c r="K91" s="16">
        <f>IF(OR(B91&lt;&gt;"",D91&lt;&gt;"",F91&lt;&gt;"",G91&lt;&gt;""),MID(IF(AND(F91&lt;&gt;"",G91&lt;&gt;""),"; Einnahme und Ausgabe in einer Zeile","")&amp;IF(AND(F91="",G91=""),"; Betrag fehlt","")&amp;IF(B91="","; Datum fehlt",IF(B91&lt;MAX(B$6:B90),"; Datum früher als darüber","")&amp;IF(AND(Einstellungen!$B$6&lt;&gt;"",B91&lt;Einstellungen!$B$6),"; Datum vor dem Anfangsbestand",""))&amp;IF(C91="","; Beleg fehlt","")&amp;IF(N(J91)&lt;0,"; Kassenbestand negativ",""),3,250),"")</f>
        <v/>
      </c>
    </row>
    <row r="92">
      <c r="A92" s="9">
        <f>IF(OR(B92&lt;&gt;"",D92&lt;&gt;"",F92&lt;&gt;"",G92&lt;&gt;""),MAX(A$6:A91)+1,"")</f>
        <v/>
      </c>
      <c r="B92" s="10" t="n"/>
      <c r="C92" s="11" t="n"/>
      <c r="D92" s="12" t="n"/>
      <c r="E92" s="12" t="n"/>
      <c r="F92" s="13" t="n"/>
      <c r="G92" s="13" t="n"/>
      <c r="H92" s="14" t="n"/>
      <c r="I92" s="15">
        <f>IF(N(F92)+N(G92)=0,"",ROUND((N(F92)+N(G92))*N(H92)/(1+N(H92)),2))</f>
        <v/>
      </c>
      <c r="J92" s="15">
        <f>IF(OR(B92&lt;&gt;"",D92&lt;&gt;"",F92&lt;&gt;"",G92&lt;&gt;""),ROUND(Einstellungen!$B$5+SUM(F$7:F92)-SUM(G$7:G92),2),"")</f>
        <v/>
      </c>
      <c r="K92" s="16">
        <f>IF(OR(B92&lt;&gt;"",D92&lt;&gt;"",F92&lt;&gt;"",G92&lt;&gt;""),MID(IF(AND(F92&lt;&gt;"",G92&lt;&gt;""),"; Einnahme und Ausgabe in einer Zeile","")&amp;IF(AND(F92="",G92=""),"; Betrag fehlt","")&amp;IF(B92="","; Datum fehlt",IF(B92&lt;MAX(B$6:B91),"; Datum früher als darüber","")&amp;IF(AND(Einstellungen!$B$6&lt;&gt;"",B92&lt;Einstellungen!$B$6),"; Datum vor dem Anfangsbestand",""))&amp;IF(C92="","; Beleg fehlt","")&amp;IF(N(J92)&lt;0,"; Kassenbestand negativ",""),3,250),"")</f>
        <v/>
      </c>
    </row>
    <row r="93">
      <c r="A93" s="9">
        <f>IF(OR(B93&lt;&gt;"",D93&lt;&gt;"",F93&lt;&gt;"",G93&lt;&gt;""),MAX(A$6:A92)+1,"")</f>
        <v/>
      </c>
      <c r="B93" s="10" t="n"/>
      <c r="C93" s="11" t="n"/>
      <c r="D93" s="12" t="n"/>
      <c r="E93" s="12" t="n"/>
      <c r="F93" s="13" t="n"/>
      <c r="G93" s="13" t="n"/>
      <c r="H93" s="14" t="n"/>
      <c r="I93" s="15">
        <f>IF(N(F93)+N(G93)=0,"",ROUND((N(F93)+N(G93))*N(H93)/(1+N(H93)),2))</f>
        <v/>
      </c>
      <c r="J93" s="15">
        <f>IF(OR(B93&lt;&gt;"",D93&lt;&gt;"",F93&lt;&gt;"",G93&lt;&gt;""),ROUND(Einstellungen!$B$5+SUM(F$7:F93)-SUM(G$7:G93),2),"")</f>
        <v/>
      </c>
      <c r="K93" s="16">
        <f>IF(OR(B93&lt;&gt;"",D93&lt;&gt;"",F93&lt;&gt;"",G93&lt;&gt;""),MID(IF(AND(F93&lt;&gt;"",G93&lt;&gt;""),"; Einnahme und Ausgabe in einer Zeile","")&amp;IF(AND(F93="",G93=""),"; Betrag fehlt","")&amp;IF(B93="","; Datum fehlt",IF(B93&lt;MAX(B$6:B92),"; Datum früher als darüber","")&amp;IF(AND(Einstellungen!$B$6&lt;&gt;"",B93&lt;Einstellungen!$B$6),"; Datum vor dem Anfangsbestand",""))&amp;IF(C93="","; Beleg fehlt","")&amp;IF(N(J93)&lt;0,"; Kassenbestand negativ",""),3,250),"")</f>
        <v/>
      </c>
    </row>
    <row r="94">
      <c r="A94" s="9">
        <f>IF(OR(B94&lt;&gt;"",D94&lt;&gt;"",F94&lt;&gt;"",G94&lt;&gt;""),MAX(A$6:A93)+1,"")</f>
        <v/>
      </c>
      <c r="B94" s="10" t="n"/>
      <c r="C94" s="11" t="n"/>
      <c r="D94" s="12" t="n"/>
      <c r="E94" s="12" t="n"/>
      <c r="F94" s="13" t="n"/>
      <c r="G94" s="13" t="n"/>
      <c r="H94" s="14" t="n"/>
      <c r="I94" s="15">
        <f>IF(N(F94)+N(G94)=0,"",ROUND((N(F94)+N(G94))*N(H94)/(1+N(H94)),2))</f>
        <v/>
      </c>
      <c r="J94" s="15">
        <f>IF(OR(B94&lt;&gt;"",D94&lt;&gt;"",F94&lt;&gt;"",G94&lt;&gt;""),ROUND(Einstellungen!$B$5+SUM(F$7:F94)-SUM(G$7:G94),2),"")</f>
        <v/>
      </c>
      <c r="K94" s="16">
        <f>IF(OR(B94&lt;&gt;"",D94&lt;&gt;"",F94&lt;&gt;"",G94&lt;&gt;""),MID(IF(AND(F94&lt;&gt;"",G94&lt;&gt;""),"; Einnahme und Ausgabe in einer Zeile","")&amp;IF(AND(F94="",G94=""),"; Betrag fehlt","")&amp;IF(B94="","; Datum fehlt",IF(B94&lt;MAX(B$6:B93),"; Datum früher als darüber","")&amp;IF(AND(Einstellungen!$B$6&lt;&gt;"",B94&lt;Einstellungen!$B$6),"; Datum vor dem Anfangsbestand",""))&amp;IF(C94="","; Beleg fehlt","")&amp;IF(N(J94)&lt;0,"; Kassenbestand negativ",""),3,250),"")</f>
        <v/>
      </c>
    </row>
    <row r="95">
      <c r="A95" s="9">
        <f>IF(OR(B95&lt;&gt;"",D95&lt;&gt;"",F95&lt;&gt;"",G95&lt;&gt;""),MAX(A$6:A94)+1,"")</f>
        <v/>
      </c>
      <c r="B95" s="10" t="n"/>
      <c r="C95" s="11" t="n"/>
      <c r="D95" s="12" t="n"/>
      <c r="E95" s="12" t="n"/>
      <c r="F95" s="13" t="n"/>
      <c r="G95" s="13" t="n"/>
      <c r="H95" s="14" t="n"/>
      <c r="I95" s="15">
        <f>IF(N(F95)+N(G95)=0,"",ROUND((N(F95)+N(G95))*N(H95)/(1+N(H95)),2))</f>
        <v/>
      </c>
      <c r="J95" s="15">
        <f>IF(OR(B95&lt;&gt;"",D95&lt;&gt;"",F95&lt;&gt;"",G95&lt;&gt;""),ROUND(Einstellungen!$B$5+SUM(F$7:F95)-SUM(G$7:G95),2),"")</f>
        <v/>
      </c>
      <c r="K95" s="16">
        <f>IF(OR(B95&lt;&gt;"",D95&lt;&gt;"",F95&lt;&gt;"",G95&lt;&gt;""),MID(IF(AND(F95&lt;&gt;"",G95&lt;&gt;""),"; Einnahme und Ausgabe in einer Zeile","")&amp;IF(AND(F95="",G95=""),"; Betrag fehlt","")&amp;IF(B95="","; Datum fehlt",IF(B95&lt;MAX(B$6:B94),"; Datum früher als darüber","")&amp;IF(AND(Einstellungen!$B$6&lt;&gt;"",B95&lt;Einstellungen!$B$6),"; Datum vor dem Anfangsbestand",""))&amp;IF(C95="","; Beleg fehlt","")&amp;IF(N(J95)&lt;0,"; Kassenbestand negativ",""),3,250),"")</f>
        <v/>
      </c>
    </row>
    <row r="96">
      <c r="A96" s="9">
        <f>IF(OR(B96&lt;&gt;"",D96&lt;&gt;"",F96&lt;&gt;"",G96&lt;&gt;""),MAX(A$6:A95)+1,"")</f>
        <v/>
      </c>
      <c r="B96" s="10" t="n"/>
      <c r="C96" s="11" t="n"/>
      <c r="D96" s="12" t="n"/>
      <c r="E96" s="12" t="n"/>
      <c r="F96" s="13" t="n"/>
      <c r="G96" s="13" t="n"/>
      <c r="H96" s="14" t="n"/>
      <c r="I96" s="15">
        <f>IF(N(F96)+N(G96)=0,"",ROUND((N(F96)+N(G96))*N(H96)/(1+N(H96)),2))</f>
        <v/>
      </c>
      <c r="J96" s="15">
        <f>IF(OR(B96&lt;&gt;"",D96&lt;&gt;"",F96&lt;&gt;"",G96&lt;&gt;""),ROUND(Einstellungen!$B$5+SUM(F$7:F96)-SUM(G$7:G96),2),"")</f>
        <v/>
      </c>
      <c r="K96" s="16">
        <f>IF(OR(B96&lt;&gt;"",D96&lt;&gt;"",F96&lt;&gt;"",G96&lt;&gt;""),MID(IF(AND(F96&lt;&gt;"",G96&lt;&gt;""),"; Einnahme und Ausgabe in einer Zeile","")&amp;IF(AND(F96="",G96=""),"; Betrag fehlt","")&amp;IF(B96="","; Datum fehlt",IF(B96&lt;MAX(B$6:B95),"; Datum früher als darüber","")&amp;IF(AND(Einstellungen!$B$6&lt;&gt;"",B96&lt;Einstellungen!$B$6),"; Datum vor dem Anfangsbestand",""))&amp;IF(C96="","; Beleg fehlt","")&amp;IF(N(J96)&lt;0,"; Kassenbestand negativ",""),3,250),"")</f>
        <v/>
      </c>
    </row>
    <row r="97">
      <c r="A97" s="9">
        <f>IF(OR(B97&lt;&gt;"",D97&lt;&gt;"",F97&lt;&gt;"",G97&lt;&gt;""),MAX(A$6:A96)+1,"")</f>
        <v/>
      </c>
      <c r="B97" s="10" t="n"/>
      <c r="C97" s="11" t="n"/>
      <c r="D97" s="12" t="n"/>
      <c r="E97" s="12" t="n"/>
      <c r="F97" s="13" t="n"/>
      <c r="G97" s="13" t="n"/>
      <c r="H97" s="14" t="n"/>
      <c r="I97" s="15">
        <f>IF(N(F97)+N(G97)=0,"",ROUND((N(F97)+N(G97))*N(H97)/(1+N(H97)),2))</f>
        <v/>
      </c>
      <c r="J97" s="15">
        <f>IF(OR(B97&lt;&gt;"",D97&lt;&gt;"",F97&lt;&gt;"",G97&lt;&gt;""),ROUND(Einstellungen!$B$5+SUM(F$7:F97)-SUM(G$7:G97),2),"")</f>
        <v/>
      </c>
      <c r="K97" s="16">
        <f>IF(OR(B97&lt;&gt;"",D97&lt;&gt;"",F97&lt;&gt;"",G97&lt;&gt;""),MID(IF(AND(F97&lt;&gt;"",G97&lt;&gt;""),"; Einnahme und Ausgabe in einer Zeile","")&amp;IF(AND(F97="",G97=""),"; Betrag fehlt","")&amp;IF(B97="","; Datum fehlt",IF(B97&lt;MAX(B$6:B96),"; Datum früher als darüber","")&amp;IF(AND(Einstellungen!$B$6&lt;&gt;"",B97&lt;Einstellungen!$B$6),"; Datum vor dem Anfangsbestand",""))&amp;IF(C97="","; Beleg fehlt","")&amp;IF(N(J97)&lt;0,"; Kassenbestand negativ",""),3,250),"")</f>
        <v/>
      </c>
    </row>
    <row r="98">
      <c r="A98" s="9">
        <f>IF(OR(B98&lt;&gt;"",D98&lt;&gt;"",F98&lt;&gt;"",G98&lt;&gt;""),MAX(A$6:A97)+1,"")</f>
        <v/>
      </c>
      <c r="B98" s="10" t="n"/>
      <c r="C98" s="11" t="n"/>
      <c r="D98" s="12" t="n"/>
      <c r="E98" s="12" t="n"/>
      <c r="F98" s="13" t="n"/>
      <c r="G98" s="13" t="n"/>
      <c r="H98" s="14" t="n"/>
      <c r="I98" s="15">
        <f>IF(N(F98)+N(G98)=0,"",ROUND((N(F98)+N(G98))*N(H98)/(1+N(H98)),2))</f>
        <v/>
      </c>
      <c r="J98" s="15">
        <f>IF(OR(B98&lt;&gt;"",D98&lt;&gt;"",F98&lt;&gt;"",G98&lt;&gt;""),ROUND(Einstellungen!$B$5+SUM(F$7:F98)-SUM(G$7:G98),2),"")</f>
        <v/>
      </c>
      <c r="K98" s="16">
        <f>IF(OR(B98&lt;&gt;"",D98&lt;&gt;"",F98&lt;&gt;"",G98&lt;&gt;""),MID(IF(AND(F98&lt;&gt;"",G98&lt;&gt;""),"; Einnahme und Ausgabe in einer Zeile","")&amp;IF(AND(F98="",G98=""),"; Betrag fehlt","")&amp;IF(B98="","; Datum fehlt",IF(B98&lt;MAX(B$6:B97),"; Datum früher als darüber","")&amp;IF(AND(Einstellungen!$B$6&lt;&gt;"",B98&lt;Einstellungen!$B$6),"; Datum vor dem Anfangsbestand",""))&amp;IF(C98="","; Beleg fehlt","")&amp;IF(N(J98)&lt;0,"; Kassenbestand negativ",""),3,250),"")</f>
        <v/>
      </c>
    </row>
    <row r="99">
      <c r="A99" s="9">
        <f>IF(OR(B99&lt;&gt;"",D99&lt;&gt;"",F99&lt;&gt;"",G99&lt;&gt;""),MAX(A$6:A98)+1,"")</f>
        <v/>
      </c>
      <c r="B99" s="10" t="n"/>
      <c r="C99" s="11" t="n"/>
      <c r="D99" s="12" t="n"/>
      <c r="E99" s="12" t="n"/>
      <c r="F99" s="13" t="n"/>
      <c r="G99" s="13" t="n"/>
      <c r="H99" s="14" t="n"/>
      <c r="I99" s="15">
        <f>IF(N(F99)+N(G99)=0,"",ROUND((N(F99)+N(G99))*N(H99)/(1+N(H99)),2))</f>
        <v/>
      </c>
      <c r="J99" s="15">
        <f>IF(OR(B99&lt;&gt;"",D99&lt;&gt;"",F99&lt;&gt;"",G99&lt;&gt;""),ROUND(Einstellungen!$B$5+SUM(F$7:F99)-SUM(G$7:G99),2),"")</f>
        <v/>
      </c>
      <c r="K99" s="16">
        <f>IF(OR(B99&lt;&gt;"",D99&lt;&gt;"",F99&lt;&gt;"",G99&lt;&gt;""),MID(IF(AND(F99&lt;&gt;"",G99&lt;&gt;""),"; Einnahme und Ausgabe in einer Zeile","")&amp;IF(AND(F99="",G99=""),"; Betrag fehlt","")&amp;IF(B99="","; Datum fehlt",IF(B99&lt;MAX(B$6:B98),"; Datum früher als darüber","")&amp;IF(AND(Einstellungen!$B$6&lt;&gt;"",B99&lt;Einstellungen!$B$6),"; Datum vor dem Anfangsbestand",""))&amp;IF(C99="","; Beleg fehlt","")&amp;IF(N(J99)&lt;0,"; Kassenbestand negativ",""),3,250),"")</f>
        <v/>
      </c>
    </row>
    <row r="100">
      <c r="A100" s="9">
        <f>IF(OR(B100&lt;&gt;"",D100&lt;&gt;"",F100&lt;&gt;"",G100&lt;&gt;""),MAX(A$6:A99)+1,"")</f>
        <v/>
      </c>
      <c r="B100" s="10" t="n"/>
      <c r="C100" s="11" t="n"/>
      <c r="D100" s="12" t="n"/>
      <c r="E100" s="12" t="n"/>
      <c r="F100" s="13" t="n"/>
      <c r="G100" s="13" t="n"/>
      <c r="H100" s="14" t="n"/>
      <c r="I100" s="15">
        <f>IF(N(F100)+N(G100)=0,"",ROUND((N(F100)+N(G100))*N(H100)/(1+N(H100)),2))</f>
        <v/>
      </c>
      <c r="J100" s="15">
        <f>IF(OR(B100&lt;&gt;"",D100&lt;&gt;"",F100&lt;&gt;"",G100&lt;&gt;""),ROUND(Einstellungen!$B$5+SUM(F$7:F100)-SUM(G$7:G100),2),"")</f>
        <v/>
      </c>
      <c r="K100" s="16">
        <f>IF(OR(B100&lt;&gt;"",D100&lt;&gt;"",F100&lt;&gt;"",G100&lt;&gt;""),MID(IF(AND(F100&lt;&gt;"",G100&lt;&gt;""),"; Einnahme und Ausgabe in einer Zeile","")&amp;IF(AND(F100="",G100=""),"; Betrag fehlt","")&amp;IF(B100="","; Datum fehlt",IF(B100&lt;MAX(B$6:B99),"; Datum früher als darüber","")&amp;IF(AND(Einstellungen!$B$6&lt;&gt;"",B100&lt;Einstellungen!$B$6),"; Datum vor dem Anfangsbestand",""))&amp;IF(C100="","; Beleg fehlt","")&amp;IF(N(J100)&lt;0,"; Kassenbestand negativ",""),3,250),"")</f>
        <v/>
      </c>
    </row>
    <row r="101">
      <c r="A101" s="9">
        <f>IF(OR(B101&lt;&gt;"",D101&lt;&gt;"",F101&lt;&gt;"",G101&lt;&gt;""),MAX(A$6:A100)+1,"")</f>
        <v/>
      </c>
      <c r="B101" s="10" t="n"/>
      <c r="C101" s="11" t="n"/>
      <c r="D101" s="12" t="n"/>
      <c r="E101" s="12" t="n"/>
      <c r="F101" s="13" t="n"/>
      <c r="G101" s="13" t="n"/>
      <c r="H101" s="14" t="n"/>
      <c r="I101" s="15">
        <f>IF(N(F101)+N(G101)=0,"",ROUND((N(F101)+N(G101))*N(H101)/(1+N(H101)),2))</f>
        <v/>
      </c>
      <c r="J101" s="15">
        <f>IF(OR(B101&lt;&gt;"",D101&lt;&gt;"",F101&lt;&gt;"",G101&lt;&gt;""),ROUND(Einstellungen!$B$5+SUM(F$7:F101)-SUM(G$7:G101),2),"")</f>
        <v/>
      </c>
      <c r="K101" s="16">
        <f>IF(OR(B101&lt;&gt;"",D101&lt;&gt;"",F101&lt;&gt;"",G101&lt;&gt;""),MID(IF(AND(F101&lt;&gt;"",G101&lt;&gt;""),"; Einnahme und Ausgabe in einer Zeile","")&amp;IF(AND(F101="",G101=""),"; Betrag fehlt","")&amp;IF(B101="","; Datum fehlt",IF(B101&lt;MAX(B$6:B100),"; Datum früher als darüber","")&amp;IF(AND(Einstellungen!$B$6&lt;&gt;"",B101&lt;Einstellungen!$B$6),"; Datum vor dem Anfangsbestand",""))&amp;IF(C101="","; Beleg fehlt","")&amp;IF(N(J101)&lt;0,"; Kassenbestand negativ",""),3,250),"")</f>
        <v/>
      </c>
    </row>
    <row r="102">
      <c r="A102" s="9">
        <f>IF(OR(B102&lt;&gt;"",D102&lt;&gt;"",F102&lt;&gt;"",G102&lt;&gt;""),MAX(A$6:A101)+1,"")</f>
        <v/>
      </c>
      <c r="B102" s="10" t="n"/>
      <c r="C102" s="11" t="n"/>
      <c r="D102" s="12" t="n"/>
      <c r="E102" s="12" t="n"/>
      <c r="F102" s="13" t="n"/>
      <c r="G102" s="13" t="n"/>
      <c r="H102" s="14" t="n"/>
      <c r="I102" s="15">
        <f>IF(N(F102)+N(G102)=0,"",ROUND((N(F102)+N(G102))*N(H102)/(1+N(H102)),2))</f>
        <v/>
      </c>
      <c r="J102" s="15">
        <f>IF(OR(B102&lt;&gt;"",D102&lt;&gt;"",F102&lt;&gt;"",G102&lt;&gt;""),ROUND(Einstellungen!$B$5+SUM(F$7:F102)-SUM(G$7:G102),2),"")</f>
        <v/>
      </c>
      <c r="K102" s="16">
        <f>IF(OR(B102&lt;&gt;"",D102&lt;&gt;"",F102&lt;&gt;"",G102&lt;&gt;""),MID(IF(AND(F102&lt;&gt;"",G102&lt;&gt;""),"; Einnahme und Ausgabe in einer Zeile","")&amp;IF(AND(F102="",G102=""),"; Betrag fehlt","")&amp;IF(B102="","; Datum fehlt",IF(B102&lt;MAX(B$6:B101),"; Datum früher als darüber","")&amp;IF(AND(Einstellungen!$B$6&lt;&gt;"",B102&lt;Einstellungen!$B$6),"; Datum vor dem Anfangsbestand",""))&amp;IF(C102="","; Beleg fehlt","")&amp;IF(N(J102)&lt;0,"; Kassenbestand negativ",""),3,250),"")</f>
        <v/>
      </c>
    </row>
    <row r="103">
      <c r="A103" s="9">
        <f>IF(OR(B103&lt;&gt;"",D103&lt;&gt;"",F103&lt;&gt;"",G103&lt;&gt;""),MAX(A$6:A102)+1,"")</f>
        <v/>
      </c>
      <c r="B103" s="10" t="n"/>
      <c r="C103" s="11" t="n"/>
      <c r="D103" s="12" t="n"/>
      <c r="E103" s="12" t="n"/>
      <c r="F103" s="13" t="n"/>
      <c r="G103" s="13" t="n"/>
      <c r="H103" s="14" t="n"/>
      <c r="I103" s="15">
        <f>IF(N(F103)+N(G103)=0,"",ROUND((N(F103)+N(G103))*N(H103)/(1+N(H103)),2))</f>
        <v/>
      </c>
      <c r="J103" s="15">
        <f>IF(OR(B103&lt;&gt;"",D103&lt;&gt;"",F103&lt;&gt;"",G103&lt;&gt;""),ROUND(Einstellungen!$B$5+SUM(F$7:F103)-SUM(G$7:G103),2),"")</f>
        <v/>
      </c>
      <c r="K103" s="16">
        <f>IF(OR(B103&lt;&gt;"",D103&lt;&gt;"",F103&lt;&gt;"",G103&lt;&gt;""),MID(IF(AND(F103&lt;&gt;"",G103&lt;&gt;""),"; Einnahme und Ausgabe in einer Zeile","")&amp;IF(AND(F103="",G103=""),"; Betrag fehlt","")&amp;IF(B103="","; Datum fehlt",IF(B103&lt;MAX(B$6:B102),"; Datum früher als darüber","")&amp;IF(AND(Einstellungen!$B$6&lt;&gt;"",B103&lt;Einstellungen!$B$6),"; Datum vor dem Anfangsbestand",""))&amp;IF(C103="","; Beleg fehlt","")&amp;IF(N(J103)&lt;0,"; Kassenbestand negativ",""),3,250),"")</f>
        <v/>
      </c>
    </row>
    <row r="104">
      <c r="A104" s="9">
        <f>IF(OR(B104&lt;&gt;"",D104&lt;&gt;"",F104&lt;&gt;"",G104&lt;&gt;""),MAX(A$6:A103)+1,"")</f>
        <v/>
      </c>
      <c r="B104" s="10" t="n"/>
      <c r="C104" s="11" t="n"/>
      <c r="D104" s="12" t="n"/>
      <c r="E104" s="12" t="n"/>
      <c r="F104" s="13" t="n"/>
      <c r="G104" s="13" t="n"/>
      <c r="H104" s="14" t="n"/>
      <c r="I104" s="15">
        <f>IF(N(F104)+N(G104)=0,"",ROUND((N(F104)+N(G104))*N(H104)/(1+N(H104)),2))</f>
        <v/>
      </c>
      <c r="J104" s="15">
        <f>IF(OR(B104&lt;&gt;"",D104&lt;&gt;"",F104&lt;&gt;"",G104&lt;&gt;""),ROUND(Einstellungen!$B$5+SUM(F$7:F104)-SUM(G$7:G104),2),"")</f>
        <v/>
      </c>
      <c r="K104" s="16">
        <f>IF(OR(B104&lt;&gt;"",D104&lt;&gt;"",F104&lt;&gt;"",G104&lt;&gt;""),MID(IF(AND(F104&lt;&gt;"",G104&lt;&gt;""),"; Einnahme und Ausgabe in einer Zeile","")&amp;IF(AND(F104="",G104=""),"; Betrag fehlt","")&amp;IF(B104="","; Datum fehlt",IF(B104&lt;MAX(B$6:B103),"; Datum früher als darüber","")&amp;IF(AND(Einstellungen!$B$6&lt;&gt;"",B104&lt;Einstellungen!$B$6),"; Datum vor dem Anfangsbestand",""))&amp;IF(C104="","; Beleg fehlt","")&amp;IF(N(J104)&lt;0,"; Kassenbestand negativ",""),3,250),"")</f>
        <v/>
      </c>
    </row>
    <row r="105">
      <c r="A105" s="9">
        <f>IF(OR(B105&lt;&gt;"",D105&lt;&gt;"",F105&lt;&gt;"",G105&lt;&gt;""),MAX(A$6:A104)+1,"")</f>
        <v/>
      </c>
      <c r="B105" s="10" t="n"/>
      <c r="C105" s="11" t="n"/>
      <c r="D105" s="12" t="n"/>
      <c r="E105" s="12" t="n"/>
      <c r="F105" s="13" t="n"/>
      <c r="G105" s="13" t="n"/>
      <c r="H105" s="14" t="n"/>
      <c r="I105" s="15">
        <f>IF(N(F105)+N(G105)=0,"",ROUND((N(F105)+N(G105))*N(H105)/(1+N(H105)),2))</f>
        <v/>
      </c>
      <c r="J105" s="15">
        <f>IF(OR(B105&lt;&gt;"",D105&lt;&gt;"",F105&lt;&gt;"",G105&lt;&gt;""),ROUND(Einstellungen!$B$5+SUM(F$7:F105)-SUM(G$7:G105),2),"")</f>
        <v/>
      </c>
      <c r="K105" s="16">
        <f>IF(OR(B105&lt;&gt;"",D105&lt;&gt;"",F105&lt;&gt;"",G105&lt;&gt;""),MID(IF(AND(F105&lt;&gt;"",G105&lt;&gt;""),"; Einnahme und Ausgabe in einer Zeile","")&amp;IF(AND(F105="",G105=""),"; Betrag fehlt","")&amp;IF(B105="","; Datum fehlt",IF(B105&lt;MAX(B$6:B104),"; Datum früher als darüber","")&amp;IF(AND(Einstellungen!$B$6&lt;&gt;"",B105&lt;Einstellungen!$B$6),"; Datum vor dem Anfangsbestand",""))&amp;IF(C105="","; Beleg fehlt","")&amp;IF(N(J105)&lt;0,"; Kassenbestand negativ",""),3,250),"")</f>
        <v/>
      </c>
    </row>
    <row r="106">
      <c r="A106" s="9">
        <f>IF(OR(B106&lt;&gt;"",D106&lt;&gt;"",F106&lt;&gt;"",G106&lt;&gt;""),MAX(A$6:A105)+1,"")</f>
        <v/>
      </c>
      <c r="B106" s="10" t="n"/>
      <c r="C106" s="11" t="n"/>
      <c r="D106" s="12" t="n"/>
      <c r="E106" s="12" t="n"/>
      <c r="F106" s="13" t="n"/>
      <c r="G106" s="13" t="n"/>
      <c r="H106" s="14" t="n"/>
      <c r="I106" s="15">
        <f>IF(N(F106)+N(G106)=0,"",ROUND((N(F106)+N(G106))*N(H106)/(1+N(H106)),2))</f>
        <v/>
      </c>
      <c r="J106" s="15">
        <f>IF(OR(B106&lt;&gt;"",D106&lt;&gt;"",F106&lt;&gt;"",G106&lt;&gt;""),ROUND(Einstellungen!$B$5+SUM(F$7:F106)-SUM(G$7:G106),2),"")</f>
        <v/>
      </c>
      <c r="K106" s="16">
        <f>IF(OR(B106&lt;&gt;"",D106&lt;&gt;"",F106&lt;&gt;"",G106&lt;&gt;""),MID(IF(AND(F106&lt;&gt;"",G106&lt;&gt;""),"; Einnahme und Ausgabe in einer Zeile","")&amp;IF(AND(F106="",G106=""),"; Betrag fehlt","")&amp;IF(B106="","; Datum fehlt",IF(B106&lt;MAX(B$6:B105),"; Datum früher als darüber","")&amp;IF(AND(Einstellungen!$B$6&lt;&gt;"",B106&lt;Einstellungen!$B$6),"; Datum vor dem Anfangsbestand",""))&amp;IF(C106="","; Beleg fehlt","")&amp;IF(N(J106)&lt;0,"; Kassenbestand negativ",""),3,250),"")</f>
        <v/>
      </c>
    </row>
    <row r="107">
      <c r="A107" s="9">
        <f>IF(OR(B107&lt;&gt;"",D107&lt;&gt;"",F107&lt;&gt;"",G107&lt;&gt;""),MAX(A$6:A106)+1,"")</f>
        <v/>
      </c>
      <c r="B107" s="10" t="n"/>
      <c r="C107" s="11" t="n"/>
      <c r="D107" s="12" t="n"/>
      <c r="E107" s="12" t="n"/>
      <c r="F107" s="13" t="n"/>
      <c r="G107" s="13" t="n"/>
      <c r="H107" s="14" t="n"/>
      <c r="I107" s="15">
        <f>IF(N(F107)+N(G107)=0,"",ROUND((N(F107)+N(G107))*N(H107)/(1+N(H107)),2))</f>
        <v/>
      </c>
      <c r="J107" s="15">
        <f>IF(OR(B107&lt;&gt;"",D107&lt;&gt;"",F107&lt;&gt;"",G107&lt;&gt;""),ROUND(Einstellungen!$B$5+SUM(F$7:F107)-SUM(G$7:G107),2),"")</f>
        <v/>
      </c>
      <c r="K107" s="16">
        <f>IF(OR(B107&lt;&gt;"",D107&lt;&gt;"",F107&lt;&gt;"",G107&lt;&gt;""),MID(IF(AND(F107&lt;&gt;"",G107&lt;&gt;""),"; Einnahme und Ausgabe in einer Zeile","")&amp;IF(AND(F107="",G107=""),"; Betrag fehlt","")&amp;IF(B107="","; Datum fehlt",IF(B107&lt;MAX(B$6:B106),"; Datum früher als darüber","")&amp;IF(AND(Einstellungen!$B$6&lt;&gt;"",B107&lt;Einstellungen!$B$6),"; Datum vor dem Anfangsbestand",""))&amp;IF(C107="","; Beleg fehlt","")&amp;IF(N(J107)&lt;0,"; Kassenbestand negativ",""),3,250),"")</f>
        <v/>
      </c>
    </row>
    <row r="108">
      <c r="A108" s="9">
        <f>IF(OR(B108&lt;&gt;"",D108&lt;&gt;"",F108&lt;&gt;"",G108&lt;&gt;""),MAX(A$6:A107)+1,"")</f>
        <v/>
      </c>
      <c r="B108" s="10" t="n"/>
      <c r="C108" s="11" t="n"/>
      <c r="D108" s="12" t="n"/>
      <c r="E108" s="12" t="n"/>
      <c r="F108" s="13" t="n"/>
      <c r="G108" s="13" t="n"/>
      <c r="H108" s="14" t="n"/>
      <c r="I108" s="15">
        <f>IF(N(F108)+N(G108)=0,"",ROUND((N(F108)+N(G108))*N(H108)/(1+N(H108)),2))</f>
        <v/>
      </c>
      <c r="J108" s="15">
        <f>IF(OR(B108&lt;&gt;"",D108&lt;&gt;"",F108&lt;&gt;"",G108&lt;&gt;""),ROUND(Einstellungen!$B$5+SUM(F$7:F108)-SUM(G$7:G108),2),"")</f>
        <v/>
      </c>
      <c r="K108" s="16">
        <f>IF(OR(B108&lt;&gt;"",D108&lt;&gt;"",F108&lt;&gt;"",G108&lt;&gt;""),MID(IF(AND(F108&lt;&gt;"",G108&lt;&gt;""),"; Einnahme und Ausgabe in einer Zeile","")&amp;IF(AND(F108="",G108=""),"; Betrag fehlt","")&amp;IF(B108="","; Datum fehlt",IF(B108&lt;MAX(B$6:B107),"; Datum früher als darüber","")&amp;IF(AND(Einstellungen!$B$6&lt;&gt;"",B108&lt;Einstellungen!$B$6),"; Datum vor dem Anfangsbestand",""))&amp;IF(C108="","; Beleg fehlt","")&amp;IF(N(J108)&lt;0,"; Kassenbestand negativ",""),3,250),"")</f>
        <v/>
      </c>
    </row>
    <row r="109">
      <c r="A109" s="9">
        <f>IF(OR(B109&lt;&gt;"",D109&lt;&gt;"",F109&lt;&gt;"",G109&lt;&gt;""),MAX(A$6:A108)+1,"")</f>
        <v/>
      </c>
      <c r="B109" s="10" t="n"/>
      <c r="C109" s="11" t="n"/>
      <c r="D109" s="12" t="n"/>
      <c r="E109" s="12" t="n"/>
      <c r="F109" s="13" t="n"/>
      <c r="G109" s="13" t="n"/>
      <c r="H109" s="14" t="n"/>
      <c r="I109" s="15">
        <f>IF(N(F109)+N(G109)=0,"",ROUND((N(F109)+N(G109))*N(H109)/(1+N(H109)),2))</f>
        <v/>
      </c>
      <c r="J109" s="15">
        <f>IF(OR(B109&lt;&gt;"",D109&lt;&gt;"",F109&lt;&gt;"",G109&lt;&gt;""),ROUND(Einstellungen!$B$5+SUM(F$7:F109)-SUM(G$7:G109),2),"")</f>
        <v/>
      </c>
      <c r="K109" s="16">
        <f>IF(OR(B109&lt;&gt;"",D109&lt;&gt;"",F109&lt;&gt;"",G109&lt;&gt;""),MID(IF(AND(F109&lt;&gt;"",G109&lt;&gt;""),"; Einnahme und Ausgabe in einer Zeile","")&amp;IF(AND(F109="",G109=""),"; Betrag fehlt","")&amp;IF(B109="","; Datum fehlt",IF(B109&lt;MAX(B$6:B108),"; Datum früher als darüber","")&amp;IF(AND(Einstellungen!$B$6&lt;&gt;"",B109&lt;Einstellungen!$B$6),"; Datum vor dem Anfangsbestand",""))&amp;IF(C109="","; Beleg fehlt","")&amp;IF(N(J109)&lt;0,"; Kassenbestand negativ",""),3,250),"")</f>
        <v/>
      </c>
    </row>
    <row r="110">
      <c r="A110" s="9">
        <f>IF(OR(B110&lt;&gt;"",D110&lt;&gt;"",F110&lt;&gt;"",G110&lt;&gt;""),MAX(A$6:A109)+1,"")</f>
        <v/>
      </c>
      <c r="B110" s="10" t="n"/>
      <c r="C110" s="11" t="n"/>
      <c r="D110" s="12" t="n"/>
      <c r="E110" s="12" t="n"/>
      <c r="F110" s="13" t="n"/>
      <c r="G110" s="13" t="n"/>
      <c r="H110" s="14" t="n"/>
      <c r="I110" s="15">
        <f>IF(N(F110)+N(G110)=0,"",ROUND((N(F110)+N(G110))*N(H110)/(1+N(H110)),2))</f>
        <v/>
      </c>
      <c r="J110" s="15">
        <f>IF(OR(B110&lt;&gt;"",D110&lt;&gt;"",F110&lt;&gt;"",G110&lt;&gt;""),ROUND(Einstellungen!$B$5+SUM(F$7:F110)-SUM(G$7:G110),2),"")</f>
        <v/>
      </c>
      <c r="K110" s="16">
        <f>IF(OR(B110&lt;&gt;"",D110&lt;&gt;"",F110&lt;&gt;"",G110&lt;&gt;""),MID(IF(AND(F110&lt;&gt;"",G110&lt;&gt;""),"; Einnahme und Ausgabe in einer Zeile","")&amp;IF(AND(F110="",G110=""),"; Betrag fehlt","")&amp;IF(B110="","; Datum fehlt",IF(B110&lt;MAX(B$6:B109),"; Datum früher als darüber","")&amp;IF(AND(Einstellungen!$B$6&lt;&gt;"",B110&lt;Einstellungen!$B$6),"; Datum vor dem Anfangsbestand",""))&amp;IF(C110="","; Beleg fehlt","")&amp;IF(N(J110)&lt;0,"; Kassenbestand negativ",""),3,250),"")</f>
        <v/>
      </c>
    </row>
    <row r="111">
      <c r="A111" s="9">
        <f>IF(OR(B111&lt;&gt;"",D111&lt;&gt;"",F111&lt;&gt;"",G111&lt;&gt;""),MAX(A$6:A110)+1,"")</f>
        <v/>
      </c>
      <c r="B111" s="10" t="n"/>
      <c r="C111" s="11" t="n"/>
      <c r="D111" s="12" t="n"/>
      <c r="E111" s="12" t="n"/>
      <c r="F111" s="13" t="n"/>
      <c r="G111" s="13" t="n"/>
      <c r="H111" s="14" t="n"/>
      <c r="I111" s="15">
        <f>IF(N(F111)+N(G111)=0,"",ROUND((N(F111)+N(G111))*N(H111)/(1+N(H111)),2))</f>
        <v/>
      </c>
      <c r="J111" s="15">
        <f>IF(OR(B111&lt;&gt;"",D111&lt;&gt;"",F111&lt;&gt;"",G111&lt;&gt;""),ROUND(Einstellungen!$B$5+SUM(F$7:F111)-SUM(G$7:G111),2),"")</f>
        <v/>
      </c>
      <c r="K111" s="16">
        <f>IF(OR(B111&lt;&gt;"",D111&lt;&gt;"",F111&lt;&gt;"",G111&lt;&gt;""),MID(IF(AND(F111&lt;&gt;"",G111&lt;&gt;""),"; Einnahme und Ausgabe in einer Zeile","")&amp;IF(AND(F111="",G111=""),"; Betrag fehlt","")&amp;IF(B111="","; Datum fehlt",IF(B111&lt;MAX(B$6:B110),"; Datum früher als darüber","")&amp;IF(AND(Einstellungen!$B$6&lt;&gt;"",B111&lt;Einstellungen!$B$6),"; Datum vor dem Anfangsbestand",""))&amp;IF(C111="","; Beleg fehlt","")&amp;IF(N(J111)&lt;0,"; Kassenbestand negativ",""),3,250),"")</f>
        <v/>
      </c>
    </row>
    <row r="112">
      <c r="A112" s="9">
        <f>IF(OR(B112&lt;&gt;"",D112&lt;&gt;"",F112&lt;&gt;"",G112&lt;&gt;""),MAX(A$6:A111)+1,"")</f>
        <v/>
      </c>
      <c r="B112" s="10" t="n"/>
      <c r="C112" s="11" t="n"/>
      <c r="D112" s="12" t="n"/>
      <c r="E112" s="12" t="n"/>
      <c r="F112" s="13" t="n"/>
      <c r="G112" s="13" t="n"/>
      <c r="H112" s="14" t="n"/>
      <c r="I112" s="15">
        <f>IF(N(F112)+N(G112)=0,"",ROUND((N(F112)+N(G112))*N(H112)/(1+N(H112)),2))</f>
        <v/>
      </c>
      <c r="J112" s="15">
        <f>IF(OR(B112&lt;&gt;"",D112&lt;&gt;"",F112&lt;&gt;"",G112&lt;&gt;""),ROUND(Einstellungen!$B$5+SUM(F$7:F112)-SUM(G$7:G112),2),"")</f>
        <v/>
      </c>
      <c r="K112" s="16">
        <f>IF(OR(B112&lt;&gt;"",D112&lt;&gt;"",F112&lt;&gt;"",G112&lt;&gt;""),MID(IF(AND(F112&lt;&gt;"",G112&lt;&gt;""),"; Einnahme und Ausgabe in einer Zeile","")&amp;IF(AND(F112="",G112=""),"; Betrag fehlt","")&amp;IF(B112="","; Datum fehlt",IF(B112&lt;MAX(B$6:B111),"; Datum früher als darüber","")&amp;IF(AND(Einstellungen!$B$6&lt;&gt;"",B112&lt;Einstellungen!$B$6),"; Datum vor dem Anfangsbestand",""))&amp;IF(C112="","; Beleg fehlt","")&amp;IF(N(J112)&lt;0,"; Kassenbestand negativ",""),3,250),"")</f>
        <v/>
      </c>
    </row>
    <row r="113">
      <c r="A113" s="9">
        <f>IF(OR(B113&lt;&gt;"",D113&lt;&gt;"",F113&lt;&gt;"",G113&lt;&gt;""),MAX(A$6:A112)+1,"")</f>
        <v/>
      </c>
      <c r="B113" s="10" t="n"/>
      <c r="C113" s="11" t="n"/>
      <c r="D113" s="12" t="n"/>
      <c r="E113" s="12" t="n"/>
      <c r="F113" s="13" t="n"/>
      <c r="G113" s="13" t="n"/>
      <c r="H113" s="14" t="n"/>
      <c r="I113" s="15">
        <f>IF(N(F113)+N(G113)=0,"",ROUND((N(F113)+N(G113))*N(H113)/(1+N(H113)),2))</f>
        <v/>
      </c>
      <c r="J113" s="15">
        <f>IF(OR(B113&lt;&gt;"",D113&lt;&gt;"",F113&lt;&gt;"",G113&lt;&gt;""),ROUND(Einstellungen!$B$5+SUM(F$7:F113)-SUM(G$7:G113),2),"")</f>
        <v/>
      </c>
      <c r="K113" s="16">
        <f>IF(OR(B113&lt;&gt;"",D113&lt;&gt;"",F113&lt;&gt;"",G113&lt;&gt;""),MID(IF(AND(F113&lt;&gt;"",G113&lt;&gt;""),"; Einnahme und Ausgabe in einer Zeile","")&amp;IF(AND(F113="",G113=""),"; Betrag fehlt","")&amp;IF(B113="","; Datum fehlt",IF(B113&lt;MAX(B$6:B112),"; Datum früher als darüber","")&amp;IF(AND(Einstellungen!$B$6&lt;&gt;"",B113&lt;Einstellungen!$B$6),"; Datum vor dem Anfangsbestand",""))&amp;IF(C113="","; Beleg fehlt","")&amp;IF(N(J113)&lt;0,"; Kassenbestand negativ",""),3,250),"")</f>
        <v/>
      </c>
    </row>
    <row r="114">
      <c r="A114" s="9">
        <f>IF(OR(B114&lt;&gt;"",D114&lt;&gt;"",F114&lt;&gt;"",G114&lt;&gt;""),MAX(A$6:A113)+1,"")</f>
        <v/>
      </c>
      <c r="B114" s="10" t="n"/>
      <c r="C114" s="11" t="n"/>
      <c r="D114" s="12" t="n"/>
      <c r="E114" s="12" t="n"/>
      <c r="F114" s="13" t="n"/>
      <c r="G114" s="13" t="n"/>
      <c r="H114" s="14" t="n"/>
      <c r="I114" s="15">
        <f>IF(N(F114)+N(G114)=0,"",ROUND((N(F114)+N(G114))*N(H114)/(1+N(H114)),2))</f>
        <v/>
      </c>
      <c r="J114" s="15">
        <f>IF(OR(B114&lt;&gt;"",D114&lt;&gt;"",F114&lt;&gt;"",G114&lt;&gt;""),ROUND(Einstellungen!$B$5+SUM(F$7:F114)-SUM(G$7:G114),2),"")</f>
        <v/>
      </c>
      <c r="K114" s="16">
        <f>IF(OR(B114&lt;&gt;"",D114&lt;&gt;"",F114&lt;&gt;"",G114&lt;&gt;""),MID(IF(AND(F114&lt;&gt;"",G114&lt;&gt;""),"; Einnahme und Ausgabe in einer Zeile","")&amp;IF(AND(F114="",G114=""),"; Betrag fehlt","")&amp;IF(B114="","; Datum fehlt",IF(B114&lt;MAX(B$6:B113),"; Datum früher als darüber","")&amp;IF(AND(Einstellungen!$B$6&lt;&gt;"",B114&lt;Einstellungen!$B$6),"; Datum vor dem Anfangsbestand",""))&amp;IF(C114="","; Beleg fehlt","")&amp;IF(N(J114)&lt;0,"; Kassenbestand negativ",""),3,250),"")</f>
        <v/>
      </c>
    </row>
    <row r="115">
      <c r="A115" s="9">
        <f>IF(OR(B115&lt;&gt;"",D115&lt;&gt;"",F115&lt;&gt;"",G115&lt;&gt;""),MAX(A$6:A114)+1,"")</f>
        <v/>
      </c>
      <c r="B115" s="10" t="n"/>
      <c r="C115" s="11" t="n"/>
      <c r="D115" s="12" t="n"/>
      <c r="E115" s="12" t="n"/>
      <c r="F115" s="13" t="n"/>
      <c r="G115" s="13" t="n"/>
      <c r="H115" s="14" t="n"/>
      <c r="I115" s="15">
        <f>IF(N(F115)+N(G115)=0,"",ROUND((N(F115)+N(G115))*N(H115)/(1+N(H115)),2))</f>
        <v/>
      </c>
      <c r="J115" s="15">
        <f>IF(OR(B115&lt;&gt;"",D115&lt;&gt;"",F115&lt;&gt;"",G115&lt;&gt;""),ROUND(Einstellungen!$B$5+SUM(F$7:F115)-SUM(G$7:G115),2),"")</f>
        <v/>
      </c>
      <c r="K115" s="16">
        <f>IF(OR(B115&lt;&gt;"",D115&lt;&gt;"",F115&lt;&gt;"",G115&lt;&gt;""),MID(IF(AND(F115&lt;&gt;"",G115&lt;&gt;""),"; Einnahme und Ausgabe in einer Zeile","")&amp;IF(AND(F115="",G115=""),"; Betrag fehlt","")&amp;IF(B115="","; Datum fehlt",IF(B115&lt;MAX(B$6:B114),"; Datum früher als darüber","")&amp;IF(AND(Einstellungen!$B$6&lt;&gt;"",B115&lt;Einstellungen!$B$6),"; Datum vor dem Anfangsbestand",""))&amp;IF(C115="","; Beleg fehlt","")&amp;IF(N(J115)&lt;0,"; Kassenbestand negativ",""),3,250),"")</f>
        <v/>
      </c>
    </row>
    <row r="116">
      <c r="A116" s="9">
        <f>IF(OR(B116&lt;&gt;"",D116&lt;&gt;"",F116&lt;&gt;"",G116&lt;&gt;""),MAX(A$6:A115)+1,"")</f>
        <v/>
      </c>
      <c r="B116" s="10" t="n"/>
      <c r="C116" s="11" t="n"/>
      <c r="D116" s="12" t="n"/>
      <c r="E116" s="12" t="n"/>
      <c r="F116" s="13" t="n"/>
      <c r="G116" s="13" t="n"/>
      <c r="H116" s="14" t="n"/>
      <c r="I116" s="15">
        <f>IF(N(F116)+N(G116)=0,"",ROUND((N(F116)+N(G116))*N(H116)/(1+N(H116)),2))</f>
        <v/>
      </c>
      <c r="J116" s="15">
        <f>IF(OR(B116&lt;&gt;"",D116&lt;&gt;"",F116&lt;&gt;"",G116&lt;&gt;""),ROUND(Einstellungen!$B$5+SUM(F$7:F116)-SUM(G$7:G116),2),"")</f>
        <v/>
      </c>
      <c r="K116" s="16">
        <f>IF(OR(B116&lt;&gt;"",D116&lt;&gt;"",F116&lt;&gt;"",G116&lt;&gt;""),MID(IF(AND(F116&lt;&gt;"",G116&lt;&gt;""),"; Einnahme und Ausgabe in einer Zeile","")&amp;IF(AND(F116="",G116=""),"; Betrag fehlt","")&amp;IF(B116="","; Datum fehlt",IF(B116&lt;MAX(B$6:B115),"; Datum früher als darüber","")&amp;IF(AND(Einstellungen!$B$6&lt;&gt;"",B116&lt;Einstellungen!$B$6),"; Datum vor dem Anfangsbestand",""))&amp;IF(C116="","; Beleg fehlt","")&amp;IF(N(J116)&lt;0,"; Kassenbestand negativ",""),3,250),"")</f>
        <v/>
      </c>
    </row>
    <row r="117">
      <c r="A117" s="9">
        <f>IF(OR(B117&lt;&gt;"",D117&lt;&gt;"",F117&lt;&gt;"",G117&lt;&gt;""),MAX(A$6:A116)+1,"")</f>
        <v/>
      </c>
      <c r="B117" s="10" t="n"/>
      <c r="C117" s="11" t="n"/>
      <c r="D117" s="12" t="n"/>
      <c r="E117" s="12" t="n"/>
      <c r="F117" s="13" t="n"/>
      <c r="G117" s="13" t="n"/>
      <c r="H117" s="14" t="n"/>
      <c r="I117" s="15">
        <f>IF(N(F117)+N(G117)=0,"",ROUND((N(F117)+N(G117))*N(H117)/(1+N(H117)),2))</f>
        <v/>
      </c>
      <c r="J117" s="15">
        <f>IF(OR(B117&lt;&gt;"",D117&lt;&gt;"",F117&lt;&gt;"",G117&lt;&gt;""),ROUND(Einstellungen!$B$5+SUM(F$7:F117)-SUM(G$7:G117),2),"")</f>
        <v/>
      </c>
      <c r="K117" s="16">
        <f>IF(OR(B117&lt;&gt;"",D117&lt;&gt;"",F117&lt;&gt;"",G117&lt;&gt;""),MID(IF(AND(F117&lt;&gt;"",G117&lt;&gt;""),"; Einnahme und Ausgabe in einer Zeile","")&amp;IF(AND(F117="",G117=""),"; Betrag fehlt","")&amp;IF(B117="","; Datum fehlt",IF(B117&lt;MAX(B$6:B116),"; Datum früher als darüber","")&amp;IF(AND(Einstellungen!$B$6&lt;&gt;"",B117&lt;Einstellungen!$B$6),"; Datum vor dem Anfangsbestand",""))&amp;IF(C117="","; Beleg fehlt","")&amp;IF(N(J117)&lt;0,"; Kassenbestand negativ",""),3,250),"")</f>
        <v/>
      </c>
    </row>
    <row r="118">
      <c r="A118" s="9">
        <f>IF(OR(B118&lt;&gt;"",D118&lt;&gt;"",F118&lt;&gt;"",G118&lt;&gt;""),MAX(A$6:A117)+1,"")</f>
        <v/>
      </c>
      <c r="B118" s="10" t="n"/>
      <c r="C118" s="11" t="n"/>
      <c r="D118" s="12" t="n"/>
      <c r="E118" s="12" t="n"/>
      <c r="F118" s="13" t="n"/>
      <c r="G118" s="13" t="n"/>
      <c r="H118" s="14" t="n"/>
      <c r="I118" s="15">
        <f>IF(N(F118)+N(G118)=0,"",ROUND((N(F118)+N(G118))*N(H118)/(1+N(H118)),2))</f>
        <v/>
      </c>
      <c r="J118" s="15">
        <f>IF(OR(B118&lt;&gt;"",D118&lt;&gt;"",F118&lt;&gt;"",G118&lt;&gt;""),ROUND(Einstellungen!$B$5+SUM(F$7:F118)-SUM(G$7:G118),2),"")</f>
        <v/>
      </c>
      <c r="K118" s="16">
        <f>IF(OR(B118&lt;&gt;"",D118&lt;&gt;"",F118&lt;&gt;"",G118&lt;&gt;""),MID(IF(AND(F118&lt;&gt;"",G118&lt;&gt;""),"; Einnahme und Ausgabe in einer Zeile","")&amp;IF(AND(F118="",G118=""),"; Betrag fehlt","")&amp;IF(B118="","; Datum fehlt",IF(B118&lt;MAX(B$6:B117),"; Datum früher als darüber","")&amp;IF(AND(Einstellungen!$B$6&lt;&gt;"",B118&lt;Einstellungen!$B$6),"; Datum vor dem Anfangsbestand",""))&amp;IF(C118="","; Beleg fehlt","")&amp;IF(N(J118)&lt;0,"; Kassenbestand negativ",""),3,250),"")</f>
        <v/>
      </c>
    </row>
    <row r="119">
      <c r="A119" s="9">
        <f>IF(OR(B119&lt;&gt;"",D119&lt;&gt;"",F119&lt;&gt;"",G119&lt;&gt;""),MAX(A$6:A118)+1,"")</f>
        <v/>
      </c>
      <c r="B119" s="10" t="n"/>
      <c r="C119" s="11" t="n"/>
      <c r="D119" s="12" t="n"/>
      <c r="E119" s="12" t="n"/>
      <c r="F119" s="13" t="n"/>
      <c r="G119" s="13" t="n"/>
      <c r="H119" s="14" t="n"/>
      <c r="I119" s="15">
        <f>IF(N(F119)+N(G119)=0,"",ROUND((N(F119)+N(G119))*N(H119)/(1+N(H119)),2))</f>
        <v/>
      </c>
      <c r="J119" s="15">
        <f>IF(OR(B119&lt;&gt;"",D119&lt;&gt;"",F119&lt;&gt;"",G119&lt;&gt;""),ROUND(Einstellungen!$B$5+SUM(F$7:F119)-SUM(G$7:G119),2),"")</f>
        <v/>
      </c>
      <c r="K119" s="16">
        <f>IF(OR(B119&lt;&gt;"",D119&lt;&gt;"",F119&lt;&gt;"",G119&lt;&gt;""),MID(IF(AND(F119&lt;&gt;"",G119&lt;&gt;""),"; Einnahme und Ausgabe in einer Zeile","")&amp;IF(AND(F119="",G119=""),"; Betrag fehlt","")&amp;IF(B119="","; Datum fehlt",IF(B119&lt;MAX(B$6:B118),"; Datum früher als darüber","")&amp;IF(AND(Einstellungen!$B$6&lt;&gt;"",B119&lt;Einstellungen!$B$6),"; Datum vor dem Anfangsbestand",""))&amp;IF(C119="","; Beleg fehlt","")&amp;IF(N(J119)&lt;0,"; Kassenbestand negativ",""),3,250),"")</f>
        <v/>
      </c>
    </row>
    <row r="120">
      <c r="A120" s="9">
        <f>IF(OR(B120&lt;&gt;"",D120&lt;&gt;"",F120&lt;&gt;"",G120&lt;&gt;""),MAX(A$6:A119)+1,"")</f>
        <v/>
      </c>
      <c r="B120" s="10" t="n"/>
      <c r="C120" s="11" t="n"/>
      <c r="D120" s="12" t="n"/>
      <c r="E120" s="12" t="n"/>
      <c r="F120" s="13" t="n"/>
      <c r="G120" s="13" t="n"/>
      <c r="H120" s="14" t="n"/>
      <c r="I120" s="15">
        <f>IF(N(F120)+N(G120)=0,"",ROUND((N(F120)+N(G120))*N(H120)/(1+N(H120)),2))</f>
        <v/>
      </c>
      <c r="J120" s="15">
        <f>IF(OR(B120&lt;&gt;"",D120&lt;&gt;"",F120&lt;&gt;"",G120&lt;&gt;""),ROUND(Einstellungen!$B$5+SUM(F$7:F120)-SUM(G$7:G120),2),"")</f>
        <v/>
      </c>
      <c r="K120" s="16">
        <f>IF(OR(B120&lt;&gt;"",D120&lt;&gt;"",F120&lt;&gt;"",G120&lt;&gt;""),MID(IF(AND(F120&lt;&gt;"",G120&lt;&gt;""),"; Einnahme und Ausgabe in einer Zeile","")&amp;IF(AND(F120="",G120=""),"; Betrag fehlt","")&amp;IF(B120="","; Datum fehlt",IF(B120&lt;MAX(B$6:B119),"; Datum früher als darüber","")&amp;IF(AND(Einstellungen!$B$6&lt;&gt;"",B120&lt;Einstellungen!$B$6),"; Datum vor dem Anfangsbestand",""))&amp;IF(C120="","; Beleg fehlt","")&amp;IF(N(J120)&lt;0,"; Kassenbestand negativ",""),3,250),"")</f>
        <v/>
      </c>
    </row>
    <row r="121">
      <c r="A121" s="9">
        <f>IF(OR(B121&lt;&gt;"",D121&lt;&gt;"",F121&lt;&gt;"",G121&lt;&gt;""),MAX(A$6:A120)+1,"")</f>
        <v/>
      </c>
      <c r="B121" s="10" t="n"/>
      <c r="C121" s="11" t="n"/>
      <c r="D121" s="12" t="n"/>
      <c r="E121" s="12" t="n"/>
      <c r="F121" s="13" t="n"/>
      <c r="G121" s="13" t="n"/>
      <c r="H121" s="14" t="n"/>
      <c r="I121" s="15">
        <f>IF(N(F121)+N(G121)=0,"",ROUND((N(F121)+N(G121))*N(H121)/(1+N(H121)),2))</f>
        <v/>
      </c>
      <c r="J121" s="15">
        <f>IF(OR(B121&lt;&gt;"",D121&lt;&gt;"",F121&lt;&gt;"",G121&lt;&gt;""),ROUND(Einstellungen!$B$5+SUM(F$7:F121)-SUM(G$7:G121),2),"")</f>
        <v/>
      </c>
      <c r="K121" s="16">
        <f>IF(OR(B121&lt;&gt;"",D121&lt;&gt;"",F121&lt;&gt;"",G121&lt;&gt;""),MID(IF(AND(F121&lt;&gt;"",G121&lt;&gt;""),"; Einnahme und Ausgabe in einer Zeile","")&amp;IF(AND(F121="",G121=""),"; Betrag fehlt","")&amp;IF(B121="","; Datum fehlt",IF(B121&lt;MAX(B$6:B120),"; Datum früher als darüber","")&amp;IF(AND(Einstellungen!$B$6&lt;&gt;"",B121&lt;Einstellungen!$B$6),"; Datum vor dem Anfangsbestand",""))&amp;IF(C121="","; Beleg fehlt","")&amp;IF(N(J121)&lt;0,"; Kassenbestand negativ",""),3,250),"")</f>
        <v/>
      </c>
    </row>
    <row r="122">
      <c r="A122" s="9">
        <f>IF(OR(B122&lt;&gt;"",D122&lt;&gt;"",F122&lt;&gt;"",G122&lt;&gt;""),MAX(A$6:A121)+1,"")</f>
        <v/>
      </c>
      <c r="B122" s="10" t="n"/>
      <c r="C122" s="11" t="n"/>
      <c r="D122" s="12" t="n"/>
      <c r="E122" s="12" t="n"/>
      <c r="F122" s="13" t="n"/>
      <c r="G122" s="13" t="n"/>
      <c r="H122" s="14" t="n"/>
      <c r="I122" s="15">
        <f>IF(N(F122)+N(G122)=0,"",ROUND((N(F122)+N(G122))*N(H122)/(1+N(H122)),2))</f>
        <v/>
      </c>
      <c r="J122" s="15">
        <f>IF(OR(B122&lt;&gt;"",D122&lt;&gt;"",F122&lt;&gt;"",G122&lt;&gt;""),ROUND(Einstellungen!$B$5+SUM(F$7:F122)-SUM(G$7:G122),2),"")</f>
        <v/>
      </c>
      <c r="K122" s="16">
        <f>IF(OR(B122&lt;&gt;"",D122&lt;&gt;"",F122&lt;&gt;"",G122&lt;&gt;""),MID(IF(AND(F122&lt;&gt;"",G122&lt;&gt;""),"; Einnahme und Ausgabe in einer Zeile","")&amp;IF(AND(F122="",G122=""),"; Betrag fehlt","")&amp;IF(B122="","; Datum fehlt",IF(B122&lt;MAX(B$6:B121),"; Datum früher als darüber","")&amp;IF(AND(Einstellungen!$B$6&lt;&gt;"",B122&lt;Einstellungen!$B$6),"; Datum vor dem Anfangsbestand",""))&amp;IF(C122="","; Beleg fehlt","")&amp;IF(N(J122)&lt;0,"; Kassenbestand negativ",""),3,250),"")</f>
        <v/>
      </c>
    </row>
    <row r="123">
      <c r="A123" s="9">
        <f>IF(OR(B123&lt;&gt;"",D123&lt;&gt;"",F123&lt;&gt;"",G123&lt;&gt;""),MAX(A$6:A122)+1,"")</f>
        <v/>
      </c>
      <c r="B123" s="10" t="n"/>
      <c r="C123" s="11" t="n"/>
      <c r="D123" s="12" t="n"/>
      <c r="E123" s="12" t="n"/>
      <c r="F123" s="13" t="n"/>
      <c r="G123" s="13" t="n"/>
      <c r="H123" s="14" t="n"/>
      <c r="I123" s="15">
        <f>IF(N(F123)+N(G123)=0,"",ROUND((N(F123)+N(G123))*N(H123)/(1+N(H123)),2))</f>
        <v/>
      </c>
      <c r="J123" s="15">
        <f>IF(OR(B123&lt;&gt;"",D123&lt;&gt;"",F123&lt;&gt;"",G123&lt;&gt;""),ROUND(Einstellungen!$B$5+SUM(F$7:F123)-SUM(G$7:G123),2),"")</f>
        <v/>
      </c>
      <c r="K123" s="16">
        <f>IF(OR(B123&lt;&gt;"",D123&lt;&gt;"",F123&lt;&gt;"",G123&lt;&gt;""),MID(IF(AND(F123&lt;&gt;"",G123&lt;&gt;""),"; Einnahme und Ausgabe in einer Zeile","")&amp;IF(AND(F123="",G123=""),"; Betrag fehlt","")&amp;IF(B123="","; Datum fehlt",IF(B123&lt;MAX(B$6:B122),"; Datum früher als darüber","")&amp;IF(AND(Einstellungen!$B$6&lt;&gt;"",B123&lt;Einstellungen!$B$6),"; Datum vor dem Anfangsbestand",""))&amp;IF(C123="","; Beleg fehlt","")&amp;IF(N(J123)&lt;0,"; Kassenbestand negativ",""),3,250),"")</f>
        <v/>
      </c>
    </row>
    <row r="124">
      <c r="A124" s="9">
        <f>IF(OR(B124&lt;&gt;"",D124&lt;&gt;"",F124&lt;&gt;"",G124&lt;&gt;""),MAX(A$6:A123)+1,"")</f>
        <v/>
      </c>
      <c r="B124" s="10" t="n"/>
      <c r="C124" s="11" t="n"/>
      <c r="D124" s="12" t="n"/>
      <c r="E124" s="12" t="n"/>
      <c r="F124" s="13" t="n"/>
      <c r="G124" s="13" t="n"/>
      <c r="H124" s="14" t="n"/>
      <c r="I124" s="15">
        <f>IF(N(F124)+N(G124)=0,"",ROUND((N(F124)+N(G124))*N(H124)/(1+N(H124)),2))</f>
        <v/>
      </c>
      <c r="J124" s="15">
        <f>IF(OR(B124&lt;&gt;"",D124&lt;&gt;"",F124&lt;&gt;"",G124&lt;&gt;""),ROUND(Einstellungen!$B$5+SUM(F$7:F124)-SUM(G$7:G124),2),"")</f>
        <v/>
      </c>
      <c r="K124" s="16">
        <f>IF(OR(B124&lt;&gt;"",D124&lt;&gt;"",F124&lt;&gt;"",G124&lt;&gt;""),MID(IF(AND(F124&lt;&gt;"",G124&lt;&gt;""),"; Einnahme und Ausgabe in einer Zeile","")&amp;IF(AND(F124="",G124=""),"; Betrag fehlt","")&amp;IF(B124="","; Datum fehlt",IF(B124&lt;MAX(B$6:B123),"; Datum früher als darüber","")&amp;IF(AND(Einstellungen!$B$6&lt;&gt;"",B124&lt;Einstellungen!$B$6),"; Datum vor dem Anfangsbestand",""))&amp;IF(C124="","; Beleg fehlt","")&amp;IF(N(J124)&lt;0,"; Kassenbestand negativ",""),3,250),"")</f>
        <v/>
      </c>
    </row>
    <row r="125">
      <c r="A125" s="9">
        <f>IF(OR(B125&lt;&gt;"",D125&lt;&gt;"",F125&lt;&gt;"",G125&lt;&gt;""),MAX(A$6:A124)+1,"")</f>
        <v/>
      </c>
      <c r="B125" s="10" t="n"/>
      <c r="C125" s="11" t="n"/>
      <c r="D125" s="12" t="n"/>
      <c r="E125" s="12" t="n"/>
      <c r="F125" s="13" t="n"/>
      <c r="G125" s="13" t="n"/>
      <c r="H125" s="14" t="n"/>
      <c r="I125" s="15">
        <f>IF(N(F125)+N(G125)=0,"",ROUND((N(F125)+N(G125))*N(H125)/(1+N(H125)),2))</f>
        <v/>
      </c>
      <c r="J125" s="15">
        <f>IF(OR(B125&lt;&gt;"",D125&lt;&gt;"",F125&lt;&gt;"",G125&lt;&gt;""),ROUND(Einstellungen!$B$5+SUM(F$7:F125)-SUM(G$7:G125),2),"")</f>
        <v/>
      </c>
      <c r="K125" s="16">
        <f>IF(OR(B125&lt;&gt;"",D125&lt;&gt;"",F125&lt;&gt;"",G125&lt;&gt;""),MID(IF(AND(F125&lt;&gt;"",G125&lt;&gt;""),"; Einnahme und Ausgabe in einer Zeile","")&amp;IF(AND(F125="",G125=""),"; Betrag fehlt","")&amp;IF(B125="","; Datum fehlt",IF(B125&lt;MAX(B$6:B124),"; Datum früher als darüber","")&amp;IF(AND(Einstellungen!$B$6&lt;&gt;"",B125&lt;Einstellungen!$B$6),"; Datum vor dem Anfangsbestand",""))&amp;IF(C125="","; Beleg fehlt","")&amp;IF(N(J125)&lt;0,"; Kassenbestand negativ",""),3,250),"")</f>
        <v/>
      </c>
    </row>
    <row r="126">
      <c r="A126" s="9">
        <f>IF(OR(B126&lt;&gt;"",D126&lt;&gt;"",F126&lt;&gt;"",G126&lt;&gt;""),MAX(A$6:A125)+1,"")</f>
        <v/>
      </c>
      <c r="B126" s="10" t="n"/>
      <c r="C126" s="11" t="n"/>
      <c r="D126" s="12" t="n"/>
      <c r="E126" s="12" t="n"/>
      <c r="F126" s="13" t="n"/>
      <c r="G126" s="13" t="n"/>
      <c r="H126" s="14" t="n"/>
      <c r="I126" s="15">
        <f>IF(N(F126)+N(G126)=0,"",ROUND((N(F126)+N(G126))*N(H126)/(1+N(H126)),2))</f>
        <v/>
      </c>
      <c r="J126" s="15">
        <f>IF(OR(B126&lt;&gt;"",D126&lt;&gt;"",F126&lt;&gt;"",G126&lt;&gt;""),ROUND(Einstellungen!$B$5+SUM(F$7:F126)-SUM(G$7:G126),2),"")</f>
        <v/>
      </c>
      <c r="K126" s="16">
        <f>IF(OR(B126&lt;&gt;"",D126&lt;&gt;"",F126&lt;&gt;"",G126&lt;&gt;""),MID(IF(AND(F126&lt;&gt;"",G126&lt;&gt;""),"; Einnahme und Ausgabe in einer Zeile","")&amp;IF(AND(F126="",G126=""),"; Betrag fehlt","")&amp;IF(B126="","; Datum fehlt",IF(B126&lt;MAX(B$6:B125),"; Datum früher als darüber","")&amp;IF(AND(Einstellungen!$B$6&lt;&gt;"",B126&lt;Einstellungen!$B$6),"; Datum vor dem Anfangsbestand",""))&amp;IF(C126="","; Beleg fehlt","")&amp;IF(N(J126)&lt;0,"; Kassenbestand negativ",""),3,250),"")</f>
        <v/>
      </c>
    </row>
    <row r="127">
      <c r="A127" s="9">
        <f>IF(OR(B127&lt;&gt;"",D127&lt;&gt;"",F127&lt;&gt;"",G127&lt;&gt;""),MAX(A$6:A126)+1,"")</f>
        <v/>
      </c>
      <c r="B127" s="10" t="n"/>
      <c r="C127" s="11" t="n"/>
      <c r="D127" s="12" t="n"/>
      <c r="E127" s="12" t="n"/>
      <c r="F127" s="13" t="n"/>
      <c r="G127" s="13" t="n"/>
      <c r="H127" s="14" t="n"/>
      <c r="I127" s="15">
        <f>IF(N(F127)+N(G127)=0,"",ROUND((N(F127)+N(G127))*N(H127)/(1+N(H127)),2))</f>
        <v/>
      </c>
      <c r="J127" s="15">
        <f>IF(OR(B127&lt;&gt;"",D127&lt;&gt;"",F127&lt;&gt;"",G127&lt;&gt;""),ROUND(Einstellungen!$B$5+SUM(F$7:F127)-SUM(G$7:G127),2),"")</f>
        <v/>
      </c>
      <c r="K127" s="16">
        <f>IF(OR(B127&lt;&gt;"",D127&lt;&gt;"",F127&lt;&gt;"",G127&lt;&gt;""),MID(IF(AND(F127&lt;&gt;"",G127&lt;&gt;""),"; Einnahme und Ausgabe in einer Zeile","")&amp;IF(AND(F127="",G127=""),"; Betrag fehlt","")&amp;IF(B127="","; Datum fehlt",IF(B127&lt;MAX(B$6:B126),"; Datum früher als darüber","")&amp;IF(AND(Einstellungen!$B$6&lt;&gt;"",B127&lt;Einstellungen!$B$6),"; Datum vor dem Anfangsbestand",""))&amp;IF(C127="","; Beleg fehlt","")&amp;IF(N(J127)&lt;0,"; Kassenbestand negativ",""),3,250),"")</f>
        <v/>
      </c>
    </row>
    <row r="128">
      <c r="A128" s="9">
        <f>IF(OR(B128&lt;&gt;"",D128&lt;&gt;"",F128&lt;&gt;"",G128&lt;&gt;""),MAX(A$6:A127)+1,"")</f>
        <v/>
      </c>
      <c r="B128" s="10" t="n"/>
      <c r="C128" s="11" t="n"/>
      <c r="D128" s="12" t="n"/>
      <c r="E128" s="12" t="n"/>
      <c r="F128" s="13" t="n"/>
      <c r="G128" s="13" t="n"/>
      <c r="H128" s="14" t="n"/>
      <c r="I128" s="15">
        <f>IF(N(F128)+N(G128)=0,"",ROUND((N(F128)+N(G128))*N(H128)/(1+N(H128)),2))</f>
        <v/>
      </c>
      <c r="J128" s="15">
        <f>IF(OR(B128&lt;&gt;"",D128&lt;&gt;"",F128&lt;&gt;"",G128&lt;&gt;""),ROUND(Einstellungen!$B$5+SUM(F$7:F128)-SUM(G$7:G128),2),"")</f>
        <v/>
      </c>
      <c r="K128" s="16">
        <f>IF(OR(B128&lt;&gt;"",D128&lt;&gt;"",F128&lt;&gt;"",G128&lt;&gt;""),MID(IF(AND(F128&lt;&gt;"",G128&lt;&gt;""),"; Einnahme und Ausgabe in einer Zeile","")&amp;IF(AND(F128="",G128=""),"; Betrag fehlt","")&amp;IF(B128="","; Datum fehlt",IF(B128&lt;MAX(B$6:B127),"; Datum früher als darüber","")&amp;IF(AND(Einstellungen!$B$6&lt;&gt;"",B128&lt;Einstellungen!$B$6),"; Datum vor dem Anfangsbestand",""))&amp;IF(C128="","; Beleg fehlt","")&amp;IF(N(J128)&lt;0,"; Kassenbestand negativ",""),3,250),"")</f>
        <v/>
      </c>
    </row>
    <row r="129">
      <c r="A129" s="9">
        <f>IF(OR(B129&lt;&gt;"",D129&lt;&gt;"",F129&lt;&gt;"",G129&lt;&gt;""),MAX(A$6:A128)+1,"")</f>
        <v/>
      </c>
      <c r="B129" s="10" t="n"/>
      <c r="C129" s="11" t="n"/>
      <c r="D129" s="12" t="n"/>
      <c r="E129" s="12" t="n"/>
      <c r="F129" s="13" t="n"/>
      <c r="G129" s="13" t="n"/>
      <c r="H129" s="14" t="n"/>
      <c r="I129" s="15">
        <f>IF(N(F129)+N(G129)=0,"",ROUND((N(F129)+N(G129))*N(H129)/(1+N(H129)),2))</f>
        <v/>
      </c>
      <c r="J129" s="15">
        <f>IF(OR(B129&lt;&gt;"",D129&lt;&gt;"",F129&lt;&gt;"",G129&lt;&gt;""),ROUND(Einstellungen!$B$5+SUM(F$7:F129)-SUM(G$7:G129),2),"")</f>
        <v/>
      </c>
      <c r="K129" s="16">
        <f>IF(OR(B129&lt;&gt;"",D129&lt;&gt;"",F129&lt;&gt;"",G129&lt;&gt;""),MID(IF(AND(F129&lt;&gt;"",G129&lt;&gt;""),"; Einnahme und Ausgabe in einer Zeile","")&amp;IF(AND(F129="",G129=""),"; Betrag fehlt","")&amp;IF(B129="","; Datum fehlt",IF(B129&lt;MAX(B$6:B128),"; Datum früher als darüber","")&amp;IF(AND(Einstellungen!$B$6&lt;&gt;"",B129&lt;Einstellungen!$B$6),"; Datum vor dem Anfangsbestand",""))&amp;IF(C129="","; Beleg fehlt","")&amp;IF(N(J129)&lt;0,"; Kassenbestand negativ",""),3,250),"")</f>
        <v/>
      </c>
    </row>
    <row r="130">
      <c r="A130" s="9">
        <f>IF(OR(B130&lt;&gt;"",D130&lt;&gt;"",F130&lt;&gt;"",G130&lt;&gt;""),MAX(A$6:A129)+1,"")</f>
        <v/>
      </c>
      <c r="B130" s="10" t="n"/>
      <c r="C130" s="11" t="n"/>
      <c r="D130" s="12" t="n"/>
      <c r="E130" s="12" t="n"/>
      <c r="F130" s="13" t="n"/>
      <c r="G130" s="13" t="n"/>
      <c r="H130" s="14" t="n"/>
      <c r="I130" s="15">
        <f>IF(N(F130)+N(G130)=0,"",ROUND((N(F130)+N(G130))*N(H130)/(1+N(H130)),2))</f>
        <v/>
      </c>
      <c r="J130" s="15">
        <f>IF(OR(B130&lt;&gt;"",D130&lt;&gt;"",F130&lt;&gt;"",G130&lt;&gt;""),ROUND(Einstellungen!$B$5+SUM(F$7:F130)-SUM(G$7:G130),2),"")</f>
        <v/>
      </c>
      <c r="K130" s="16">
        <f>IF(OR(B130&lt;&gt;"",D130&lt;&gt;"",F130&lt;&gt;"",G130&lt;&gt;""),MID(IF(AND(F130&lt;&gt;"",G130&lt;&gt;""),"; Einnahme und Ausgabe in einer Zeile","")&amp;IF(AND(F130="",G130=""),"; Betrag fehlt","")&amp;IF(B130="","; Datum fehlt",IF(B130&lt;MAX(B$6:B129),"; Datum früher als darüber","")&amp;IF(AND(Einstellungen!$B$6&lt;&gt;"",B130&lt;Einstellungen!$B$6),"; Datum vor dem Anfangsbestand",""))&amp;IF(C130="","; Beleg fehlt","")&amp;IF(N(J130)&lt;0,"; Kassenbestand negativ",""),3,250),"")</f>
        <v/>
      </c>
    </row>
    <row r="131">
      <c r="A131" s="9">
        <f>IF(OR(B131&lt;&gt;"",D131&lt;&gt;"",F131&lt;&gt;"",G131&lt;&gt;""),MAX(A$6:A130)+1,"")</f>
        <v/>
      </c>
      <c r="B131" s="10" t="n"/>
      <c r="C131" s="11" t="n"/>
      <c r="D131" s="12" t="n"/>
      <c r="E131" s="12" t="n"/>
      <c r="F131" s="13" t="n"/>
      <c r="G131" s="13" t="n"/>
      <c r="H131" s="14" t="n"/>
      <c r="I131" s="15">
        <f>IF(N(F131)+N(G131)=0,"",ROUND((N(F131)+N(G131))*N(H131)/(1+N(H131)),2))</f>
        <v/>
      </c>
      <c r="J131" s="15">
        <f>IF(OR(B131&lt;&gt;"",D131&lt;&gt;"",F131&lt;&gt;"",G131&lt;&gt;""),ROUND(Einstellungen!$B$5+SUM(F$7:F131)-SUM(G$7:G131),2),"")</f>
        <v/>
      </c>
      <c r="K131" s="16">
        <f>IF(OR(B131&lt;&gt;"",D131&lt;&gt;"",F131&lt;&gt;"",G131&lt;&gt;""),MID(IF(AND(F131&lt;&gt;"",G131&lt;&gt;""),"; Einnahme und Ausgabe in einer Zeile","")&amp;IF(AND(F131="",G131=""),"; Betrag fehlt","")&amp;IF(B131="","; Datum fehlt",IF(B131&lt;MAX(B$6:B130),"; Datum früher als darüber","")&amp;IF(AND(Einstellungen!$B$6&lt;&gt;"",B131&lt;Einstellungen!$B$6),"; Datum vor dem Anfangsbestand",""))&amp;IF(C131="","; Beleg fehlt","")&amp;IF(N(J131)&lt;0,"; Kassenbestand negativ",""),3,250),"")</f>
        <v/>
      </c>
    </row>
    <row r="132">
      <c r="A132" s="9">
        <f>IF(OR(B132&lt;&gt;"",D132&lt;&gt;"",F132&lt;&gt;"",G132&lt;&gt;""),MAX(A$6:A131)+1,"")</f>
        <v/>
      </c>
      <c r="B132" s="10" t="n"/>
      <c r="C132" s="11" t="n"/>
      <c r="D132" s="12" t="n"/>
      <c r="E132" s="12" t="n"/>
      <c r="F132" s="13" t="n"/>
      <c r="G132" s="13" t="n"/>
      <c r="H132" s="14" t="n"/>
      <c r="I132" s="15">
        <f>IF(N(F132)+N(G132)=0,"",ROUND((N(F132)+N(G132))*N(H132)/(1+N(H132)),2))</f>
        <v/>
      </c>
      <c r="J132" s="15">
        <f>IF(OR(B132&lt;&gt;"",D132&lt;&gt;"",F132&lt;&gt;"",G132&lt;&gt;""),ROUND(Einstellungen!$B$5+SUM(F$7:F132)-SUM(G$7:G132),2),"")</f>
        <v/>
      </c>
      <c r="K132" s="16">
        <f>IF(OR(B132&lt;&gt;"",D132&lt;&gt;"",F132&lt;&gt;"",G132&lt;&gt;""),MID(IF(AND(F132&lt;&gt;"",G132&lt;&gt;""),"; Einnahme und Ausgabe in einer Zeile","")&amp;IF(AND(F132="",G132=""),"; Betrag fehlt","")&amp;IF(B132="","; Datum fehlt",IF(B132&lt;MAX(B$6:B131),"; Datum früher als darüber","")&amp;IF(AND(Einstellungen!$B$6&lt;&gt;"",B132&lt;Einstellungen!$B$6),"; Datum vor dem Anfangsbestand",""))&amp;IF(C132="","; Beleg fehlt","")&amp;IF(N(J132)&lt;0,"; Kassenbestand negativ",""),3,250),"")</f>
        <v/>
      </c>
    </row>
    <row r="133">
      <c r="A133" s="9">
        <f>IF(OR(B133&lt;&gt;"",D133&lt;&gt;"",F133&lt;&gt;"",G133&lt;&gt;""),MAX(A$6:A132)+1,"")</f>
        <v/>
      </c>
      <c r="B133" s="10" t="n"/>
      <c r="C133" s="11" t="n"/>
      <c r="D133" s="12" t="n"/>
      <c r="E133" s="12" t="n"/>
      <c r="F133" s="13" t="n"/>
      <c r="G133" s="13" t="n"/>
      <c r="H133" s="14" t="n"/>
      <c r="I133" s="15">
        <f>IF(N(F133)+N(G133)=0,"",ROUND((N(F133)+N(G133))*N(H133)/(1+N(H133)),2))</f>
        <v/>
      </c>
      <c r="J133" s="15">
        <f>IF(OR(B133&lt;&gt;"",D133&lt;&gt;"",F133&lt;&gt;"",G133&lt;&gt;""),ROUND(Einstellungen!$B$5+SUM(F$7:F133)-SUM(G$7:G133),2),"")</f>
        <v/>
      </c>
      <c r="K133" s="16">
        <f>IF(OR(B133&lt;&gt;"",D133&lt;&gt;"",F133&lt;&gt;"",G133&lt;&gt;""),MID(IF(AND(F133&lt;&gt;"",G133&lt;&gt;""),"; Einnahme und Ausgabe in einer Zeile","")&amp;IF(AND(F133="",G133=""),"; Betrag fehlt","")&amp;IF(B133="","; Datum fehlt",IF(B133&lt;MAX(B$6:B132),"; Datum früher als darüber","")&amp;IF(AND(Einstellungen!$B$6&lt;&gt;"",B133&lt;Einstellungen!$B$6),"; Datum vor dem Anfangsbestand",""))&amp;IF(C133="","; Beleg fehlt","")&amp;IF(N(J133)&lt;0,"; Kassenbestand negativ",""),3,250),"")</f>
        <v/>
      </c>
    </row>
    <row r="134">
      <c r="A134" s="9">
        <f>IF(OR(B134&lt;&gt;"",D134&lt;&gt;"",F134&lt;&gt;"",G134&lt;&gt;""),MAX(A$6:A133)+1,"")</f>
        <v/>
      </c>
      <c r="B134" s="10" t="n"/>
      <c r="C134" s="11" t="n"/>
      <c r="D134" s="12" t="n"/>
      <c r="E134" s="12" t="n"/>
      <c r="F134" s="13" t="n"/>
      <c r="G134" s="13" t="n"/>
      <c r="H134" s="14" t="n"/>
      <c r="I134" s="15">
        <f>IF(N(F134)+N(G134)=0,"",ROUND((N(F134)+N(G134))*N(H134)/(1+N(H134)),2))</f>
        <v/>
      </c>
      <c r="J134" s="15">
        <f>IF(OR(B134&lt;&gt;"",D134&lt;&gt;"",F134&lt;&gt;"",G134&lt;&gt;""),ROUND(Einstellungen!$B$5+SUM(F$7:F134)-SUM(G$7:G134),2),"")</f>
        <v/>
      </c>
      <c r="K134" s="16">
        <f>IF(OR(B134&lt;&gt;"",D134&lt;&gt;"",F134&lt;&gt;"",G134&lt;&gt;""),MID(IF(AND(F134&lt;&gt;"",G134&lt;&gt;""),"; Einnahme und Ausgabe in einer Zeile","")&amp;IF(AND(F134="",G134=""),"; Betrag fehlt","")&amp;IF(B134="","; Datum fehlt",IF(B134&lt;MAX(B$6:B133),"; Datum früher als darüber","")&amp;IF(AND(Einstellungen!$B$6&lt;&gt;"",B134&lt;Einstellungen!$B$6),"; Datum vor dem Anfangsbestand",""))&amp;IF(C134="","; Beleg fehlt","")&amp;IF(N(J134)&lt;0,"; Kassenbestand negativ",""),3,250),"")</f>
        <v/>
      </c>
    </row>
    <row r="135">
      <c r="A135" s="9">
        <f>IF(OR(B135&lt;&gt;"",D135&lt;&gt;"",F135&lt;&gt;"",G135&lt;&gt;""),MAX(A$6:A134)+1,"")</f>
        <v/>
      </c>
      <c r="B135" s="10" t="n"/>
      <c r="C135" s="11" t="n"/>
      <c r="D135" s="12" t="n"/>
      <c r="E135" s="12" t="n"/>
      <c r="F135" s="13" t="n"/>
      <c r="G135" s="13" t="n"/>
      <c r="H135" s="14" t="n"/>
      <c r="I135" s="15">
        <f>IF(N(F135)+N(G135)=0,"",ROUND((N(F135)+N(G135))*N(H135)/(1+N(H135)),2))</f>
        <v/>
      </c>
      <c r="J135" s="15">
        <f>IF(OR(B135&lt;&gt;"",D135&lt;&gt;"",F135&lt;&gt;"",G135&lt;&gt;""),ROUND(Einstellungen!$B$5+SUM(F$7:F135)-SUM(G$7:G135),2),"")</f>
        <v/>
      </c>
      <c r="K135" s="16">
        <f>IF(OR(B135&lt;&gt;"",D135&lt;&gt;"",F135&lt;&gt;"",G135&lt;&gt;""),MID(IF(AND(F135&lt;&gt;"",G135&lt;&gt;""),"; Einnahme und Ausgabe in einer Zeile","")&amp;IF(AND(F135="",G135=""),"; Betrag fehlt","")&amp;IF(B135="","; Datum fehlt",IF(B135&lt;MAX(B$6:B134),"; Datum früher als darüber","")&amp;IF(AND(Einstellungen!$B$6&lt;&gt;"",B135&lt;Einstellungen!$B$6),"; Datum vor dem Anfangsbestand",""))&amp;IF(C135="","; Beleg fehlt","")&amp;IF(N(J135)&lt;0,"; Kassenbestand negativ",""),3,250),"")</f>
        <v/>
      </c>
    </row>
    <row r="136">
      <c r="A136" s="9">
        <f>IF(OR(B136&lt;&gt;"",D136&lt;&gt;"",F136&lt;&gt;"",G136&lt;&gt;""),MAX(A$6:A135)+1,"")</f>
        <v/>
      </c>
      <c r="B136" s="10" t="n"/>
      <c r="C136" s="11" t="n"/>
      <c r="D136" s="12" t="n"/>
      <c r="E136" s="12" t="n"/>
      <c r="F136" s="13" t="n"/>
      <c r="G136" s="13" t="n"/>
      <c r="H136" s="14" t="n"/>
      <c r="I136" s="15">
        <f>IF(N(F136)+N(G136)=0,"",ROUND((N(F136)+N(G136))*N(H136)/(1+N(H136)),2))</f>
        <v/>
      </c>
      <c r="J136" s="15">
        <f>IF(OR(B136&lt;&gt;"",D136&lt;&gt;"",F136&lt;&gt;"",G136&lt;&gt;""),ROUND(Einstellungen!$B$5+SUM(F$7:F136)-SUM(G$7:G136),2),"")</f>
        <v/>
      </c>
      <c r="K136" s="16">
        <f>IF(OR(B136&lt;&gt;"",D136&lt;&gt;"",F136&lt;&gt;"",G136&lt;&gt;""),MID(IF(AND(F136&lt;&gt;"",G136&lt;&gt;""),"; Einnahme und Ausgabe in einer Zeile","")&amp;IF(AND(F136="",G136=""),"; Betrag fehlt","")&amp;IF(B136="","; Datum fehlt",IF(B136&lt;MAX(B$6:B135),"; Datum früher als darüber","")&amp;IF(AND(Einstellungen!$B$6&lt;&gt;"",B136&lt;Einstellungen!$B$6),"; Datum vor dem Anfangsbestand",""))&amp;IF(C136="","; Beleg fehlt","")&amp;IF(N(J136)&lt;0,"; Kassenbestand negativ",""),3,250),"")</f>
        <v/>
      </c>
    </row>
    <row r="137">
      <c r="A137" s="9">
        <f>IF(OR(B137&lt;&gt;"",D137&lt;&gt;"",F137&lt;&gt;"",G137&lt;&gt;""),MAX(A$6:A136)+1,"")</f>
        <v/>
      </c>
      <c r="B137" s="10" t="n"/>
      <c r="C137" s="11" t="n"/>
      <c r="D137" s="12" t="n"/>
      <c r="E137" s="12" t="n"/>
      <c r="F137" s="13" t="n"/>
      <c r="G137" s="13" t="n"/>
      <c r="H137" s="14" t="n"/>
      <c r="I137" s="15">
        <f>IF(N(F137)+N(G137)=0,"",ROUND((N(F137)+N(G137))*N(H137)/(1+N(H137)),2))</f>
        <v/>
      </c>
      <c r="J137" s="15">
        <f>IF(OR(B137&lt;&gt;"",D137&lt;&gt;"",F137&lt;&gt;"",G137&lt;&gt;""),ROUND(Einstellungen!$B$5+SUM(F$7:F137)-SUM(G$7:G137),2),"")</f>
        <v/>
      </c>
      <c r="K137" s="16">
        <f>IF(OR(B137&lt;&gt;"",D137&lt;&gt;"",F137&lt;&gt;"",G137&lt;&gt;""),MID(IF(AND(F137&lt;&gt;"",G137&lt;&gt;""),"; Einnahme und Ausgabe in einer Zeile","")&amp;IF(AND(F137="",G137=""),"; Betrag fehlt","")&amp;IF(B137="","; Datum fehlt",IF(B137&lt;MAX(B$6:B136),"; Datum früher als darüber","")&amp;IF(AND(Einstellungen!$B$6&lt;&gt;"",B137&lt;Einstellungen!$B$6),"; Datum vor dem Anfangsbestand",""))&amp;IF(C137="","; Beleg fehlt","")&amp;IF(N(J137)&lt;0,"; Kassenbestand negativ",""),3,250),"")</f>
        <v/>
      </c>
    </row>
    <row r="138">
      <c r="A138" s="9">
        <f>IF(OR(B138&lt;&gt;"",D138&lt;&gt;"",F138&lt;&gt;"",G138&lt;&gt;""),MAX(A$6:A137)+1,"")</f>
        <v/>
      </c>
      <c r="B138" s="10" t="n"/>
      <c r="C138" s="11" t="n"/>
      <c r="D138" s="12" t="n"/>
      <c r="E138" s="12" t="n"/>
      <c r="F138" s="13" t="n"/>
      <c r="G138" s="13" t="n"/>
      <c r="H138" s="14" t="n"/>
      <c r="I138" s="15">
        <f>IF(N(F138)+N(G138)=0,"",ROUND((N(F138)+N(G138))*N(H138)/(1+N(H138)),2))</f>
        <v/>
      </c>
      <c r="J138" s="15">
        <f>IF(OR(B138&lt;&gt;"",D138&lt;&gt;"",F138&lt;&gt;"",G138&lt;&gt;""),ROUND(Einstellungen!$B$5+SUM(F$7:F138)-SUM(G$7:G138),2),"")</f>
        <v/>
      </c>
      <c r="K138" s="16">
        <f>IF(OR(B138&lt;&gt;"",D138&lt;&gt;"",F138&lt;&gt;"",G138&lt;&gt;""),MID(IF(AND(F138&lt;&gt;"",G138&lt;&gt;""),"; Einnahme und Ausgabe in einer Zeile","")&amp;IF(AND(F138="",G138=""),"; Betrag fehlt","")&amp;IF(B138="","; Datum fehlt",IF(B138&lt;MAX(B$6:B137),"; Datum früher als darüber","")&amp;IF(AND(Einstellungen!$B$6&lt;&gt;"",B138&lt;Einstellungen!$B$6),"; Datum vor dem Anfangsbestand",""))&amp;IF(C138="","; Beleg fehlt","")&amp;IF(N(J138)&lt;0,"; Kassenbestand negativ",""),3,250),"")</f>
        <v/>
      </c>
    </row>
    <row r="139">
      <c r="A139" s="9">
        <f>IF(OR(B139&lt;&gt;"",D139&lt;&gt;"",F139&lt;&gt;"",G139&lt;&gt;""),MAX(A$6:A138)+1,"")</f>
        <v/>
      </c>
      <c r="B139" s="10" t="n"/>
      <c r="C139" s="11" t="n"/>
      <c r="D139" s="12" t="n"/>
      <c r="E139" s="12" t="n"/>
      <c r="F139" s="13" t="n"/>
      <c r="G139" s="13" t="n"/>
      <c r="H139" s="14" t="n"/>
      <c r="I139" s="15">
        <f>IF(N(F139)+N(G139)=0,"",ROUND((N(F139)+N(G139))*N(H139)/(1+N(H139)),2))</f>
        <v/>
      </c>
      <c r="J139" s="15">
        <f>IF(OR(B139&lt;&gt;"",D139&lt;&gt;"",F139&lt;&gt;"",G139&lt;&gt;""),ROUND(Einstellungen!$B$5+SUM(F$7:F139)-SUM(G$7:G139),2),"")</f>
        <v/>
      </c>
      <c r="K139" s="16">
        <f>IF(OR(B139&lt;&gt;"",D139&lt;&gt;"",F139&lt;&gt;"",G139&lt;&gt;""),MID(IF(AND(F139&lt;&gt;"",G139&lt;&gt;""),"; Einnahme und Ausgabe in einer Zeile","")&amp;IF(AND(F139="",G139=""),"; Betrag fehlt","")&amp;IF(B139="","; Datum fehlt",IF(B139&lt;MAX(B$6:B138),"; Datum früher als darüber","")&amp;IF(AND(Einstellungen!$B$6&lt;&gt;"",B139&lt;Einstellungen!$B$6),"; Datum vor dem Anfangsbestand",""))&amp;IF(C139="","; Beleg fehlt","")&amp;IF(N(J139)&lt;0,"; Kassenbestand negativ",""),3,250),"")</f>
        <v/>
      </c>
    </row>
    <row r="140">
      <c r="A140" s="9">
        <f>IF(OR(B140&lt;&gt;"",D140&lt;&gt;"",F140&lt;&gt;"",G140&lt;&gt;""),MAX(A$6:A139)+1,"")</f>
        <v/>
      </c>
      <c r="B140" s="10" t="n"/>
      <c r="C140" s="11" t="n"/>
      <c r="D140" s="12" t="n"/>
      <c r="E140" s="12" t="n"/>
      <c r="F140" s="13" t="n"/>
      <c r="G140" s="13" t="n"/>
      <c r="H140" s="14" t="n"/>
      <c r="I140" s="15">
        <f>IF(N(F140)+N(G140)=0,"",ROUND((N(F140)+N(G140))*N(H140)/(1+N(H140)),2))</f>
        <v/>
      </c>
      <c r="J140" s="15">
        <f>IF(OR(B140&lt;&gt;"",D140&lt;&gt;"",F140&lt;&gt;"",G140&lt;&gt;""),ROUND(Einstellungen!$B$5+SUM(F$7:F140)-SUM(G$7:G140),2),"")</f>
        <v/>
      </c>
      <c r="K140" s="16">
        <f>IF(OR(B140&lt;&gt;"",D140&lt;&gt;"",F140&lt;&gt;"",G140&lt;&gt;""),MID(IF(AND(F140&lt;&gt;"",G140&lt;&gt;""),"; Einnahme und Ausgabe in einer Zeile","")&amp;IF(AND(F140="",G140=""),"; Betrag fehlt","")&amp;IF(B140="","; Datum fehlt",IF(B140&lt;MAX(B$6:B139),"; Datum früher als darüber","")&amp;IF(AND(Einstellungen!$B$6&lt;&gt;"",B140&lt;Einstellungen!$B$6),"; Datum vor dem Anfangsbestand",""))&amp;IF(C140="","; Beleg fehlt","")&amp;IF(N(J140)&lt;0,"; Kassenbestand negativ",""),3,250),"")</f>
        <v/>
      </c>
    </row>
    <row r="141">
      <c r="A141" s="9">
        <f>IF(OR(B141&lt;&gt;"",D141&lt;&gt;"",F141&lt;&gt;"",G141&lt;&gt;""),MAX(A$6:A140)+1,"")</f>
        <v/>
      </c>
      <c r="B141" s="10" t="n"/>
      <c r="C141" s="11" t="n"/>
      <c r="D141" s="12" t="n"/>
      <c r="E141" s="12" t="n"/>
      <c r="F141" s="13" t="n"/>
      <c r="G141" s="13" t="n"/>
      <c r="H141" s="14" t="n"/>
      <c r="I141" s="15">
        <f>IF(N(F141)+N(G141)=0,"",ROUND((N(F141)+N(G141))*N(H141)/(1+N(H141)),2))</f>
        <v/>
      </c>
      <c r="J141" s="15">
        <f>IF(OR(B141&lt;&gt;"",D141&lt;&gt;"",F141&lt;&gt;"",G141&lt;&gt;""),ROUND(Einstellungen!$B$5+SUM(F$7:F141)-SUM(G$7:G141),2),"")</f>
        <v/>
      </c>
      <c r="K141" s="16">
        <f>IF(OR(B141&lt;&gt;"",D141&lt;&gt;"",F141&lt;&gt;"",G141&lt;&gt;""),MID(IF(AND(F141&lt;&gt;"",G141&lt;&gt;""),"; Einnahme und Ausgabe in einer Zeile","")&amp;IF(AND(F141="",G141=""),"; Betrag fehlt","")&amp;IF(B141="","; Datum fehlt",IF(B141&lt;MAX(B$6:B140),"; Datum früher als darüber","")&amp;IF(AND(Einstellungen!$B$6&lt;&gt;"",B141&lt;Einstellungen!$B$6),"; Datum vor dem Anfangsbestand",""))&amp;IF(C141="","; Beleg fehlt","")&amp;IF(N(J141)&lt;0,"; Kassenbestand negativ",""),3,250),"")</f>
        <v/>
      </c>
    </row>
    <row r="142">
      <c r="A142" s="9">
        <f>IF(OR(B142&lt;&gt;"",D142&lt;&gt;"",F142&lt;&gt;"",G142&lt;&gt;""),MAX(A$6:A141)+1,"")</f>
        <v/>
      </c>
      <c r="B142" s="10" t="n"/>
      <c r="C142" s="11" t="n"/>
      <c r="D142" s="12" t="n"/>
      <c r="E142" s="12" t="n"/>
      <c r="F142" s="13" t="n"/>
      <c r="G142" s="13" t="n"/>
      <c r="H142" s="14" t="n"/>
      <c r="I142" s="15">
        <f>IF(N(F142)+N(G142)=0,"",ROUND((N(F142)+N(G142))*N(H142)/(1+N(H142)),2))</f>
        <v/>
      </c>
      <c r="J142" s="15">
        <f>IF(OR(B142&lt;&gt;"",D142&lt;&gt;"",F142&lt;&gt;"",G142&lt;&gt;""),ROUND(Einstellungen!$B$5+SUM(F$7:F142)-SUM(G$7:G142),2),"")</f>
        <v/>
      </c>
      <c r="K142" s="16">
        <f>IF(OR(B142&lt;&gt;"",D142&lt;&gt;"",F142&lt;&gt;"",G142&lt;&gt;""),MID(IF(AND(F142&lt;&gt;"",G142&lt;&gt;""),"; Einnahme und Ausgabe in einer Zeile","")&amp;IF(AND(F142="",G142=""),"; Betrag fehlt","")&amp;IF(B142="","; Datum fehlt",IF(B142&lt;MAX(B$6:B141),"; Datum früher als darüber","")&amp;IF(AND(Einstellungen!$B$6&lt;&gt;"",B142&lt;Einstellungen!$B$6),"; Datum vor dem Anfangsbestand",""))&amp;IF(C142="","; Beleg fehlt","")&amp;IF(N(J142)&lt;0,"; Kassenbestand negativ",""),3,250),"")</f>
        <v/>
      </c>
    </row>
    <row r="143">
      <c r="A143" s="9">
        <f>IF(OR(B143&lt;&gt;"",D143&lt;&gt;"",F143&lt;&gt;"",G143&lt;&gt;""),MAX(A$6:A142)+1,"")</f>
        <v/>
      </c>
      <c r="B143" s="10" t="n"/>
      <c r="C143" s="11" t="n"/>
      <c r="D143" s="12" t="n"/>
      <c r="E143" s="12" t="n"/>
      <c r="F143" s="13" t="n"/>
      <c r="G143" s="13" t="n"/>
      <c r="H143" s="14" t="n"/>
      <c r="I143" s="15">
        <f>IF(N(F143)+N(G143)=0,"",ROUND((N(F143)+N(G143))*N(H143)/(1+N(H143)),2))</f>
        <v/>
      </c>
      <c r="J143" s="15">
        <f>IF(OR(B143&lt;&gt;"",D143&lt;&gt;"",F143&lt;&gt;"",G143&lt;&gt;""),ROUND(Einstellungen!$B$5+SUM(F$7:F143)-SUM(G$7:G143),2),"")</f>
        <v/>
      </c>
      <c r="K143" s="16">
        <f>IF(OR(B143&lt;&gt;"",D143&lt;&gt;"",F143&lt;&gt;"",G143&lt;&gt;""),MID(IF(AND(F143&lt;&gt;"",G143&lt;&gt;""),"; Einnahme und Ausgabe in einer Zeile","")&amp;IF(AND(F143="",G143=""),"; Betrag fehlt","")&amp;IF(B143="","; Datum fehlt",IF(B143&lt;MAX(B$6:B142),"; Datum früher als darüber","")&amp;IF(AND(Einstellungen!$B$6&lt;&gt;"",B143&lt;Einstellungen!$B$6),"; Datum vor dem Anfangsbestand",""))&amp;IF(C143="","; Beleg fehlt","")&amp;IF(N(J143)&lt;0,"; Kassenbestand negativ",""),3,250),"")</f>
        <v/>
      </c>
    </row>
    <row r="144">
      <c r="A144" s="9">
        <f>IF(OR(B144&lt;&gt;"",D144&lt;&gt;"",F144&lt;&gt;"",G144&lt;&gt;""),MAX(A$6:A143)+1,"")</f>
        <v/>
      </c>
      <c r="B144" s="10" t="n"/>
      <c r="C144" s="11" t="n"/>
      <c r="D144" s="12" t="n"/>
      <c r="E144" s="12" t="n"/>
      <c r="F144" s="13" t="n"/>
      <c r="G144" s="13" t="n"/>
      <c r="H144" s="14" t="n"/>
      <c r="I144" s="15">
        <f>IF(N(F144)+N(G144)=0,"",ROUND((N(F144)+N(G144))*N(H144)/(1+N(H144)),2))</f>
        <v/>
      </c>
      <c r="J144" s="15">
        <f>IF(OR(B144&lt;&gt;"",D144&lt;&gt;"",F144&lt;&gt;"",G144&lt;&gt;""),ROUND(Einstellungen!$B$5+SUM(F$7:F144)-SUM(G$7:G144),2),"")</f>
        <v/>
      </c>
      <c r="K144" s="16">
        <f>IF(OR(B144&lt;&gt;"",D144&lt;&gt;"",F144&lt;&gt;"",G144&lt;&gt;""),MID(IF(AND(F144&lt;&gt;"",G144&lt;&gt;""),"; Einnahme und Ausgabe in einer Zeile","")&amp;IF(AND(F144="",G144=""),"; Betrag fehlt","")&amp;IF(B144="","; Datum fehlt",IF(B144&lt;MAX(B$6:B143),"; Datum früher als darüber","")&amp;IF(AND(Einstellungen!$B$6&lt;&gt;"",B144&lt;Einstellungen!$B$6),"; Datum vor dem Anfangsbestand",""))&amp;IF(C144="","; Beleg fehlt","")&amp;IF(N(J144)&lt;0,"; Kassenbestand negativ",""),3,250),"")</f>
        <v/>
      </c>
    </row>
    <row r="145">
      <c r="A145" s="9">
        <f>IF(OR(B145&lt;&gt;"",D145&lt;&gt;"",F145&lt;&gt;"",G145&lt;&gt;""),MAX(A$6:A144)+1,"")</f>
        <v/>
      </c>
      <c r="B145" s="10" t="n"/>
      <c r="C145" s="11" t="n"/>
      <c r="D145" s="12" t="n"/>
      <c r="E145" s="12" t="n"/>
      <c r="F145" s="13" t="n"/>
      <c r="G145" s="13" t="n"/>
      <c r="H145" s="14" t="n"/>
      <c r="I145" s="15">
        <f>IF(N(F145)+N(G145)=0,"",ROUND((N(F145)+N(G145))*N(H145)/(1+N(H145)),2))</f>
        <v/>
      </c>
      <c r="J145" s="15">
        <f>IF(OR(B145&lt;&gt;"",D145&lt;&gt;"",F145&lt;&gt;"",G145&lt;&gt;""),ROUND(Einstellungen!$B$5+SUM(F$7:F145)-SUM(G$7:G145),2),"")</f>
        <v/>
      </c>
      <c r="K145" s="16">
        <f>IF(OR(B145&lt;&gt;"",D145&lt;&gt;"",F145&lt;&gt;"",G145&lt;&gt;""),MID(IF(AND(F145&lt;&gt;"",G145&lt;&gt;""),"; Einnahme und Ausgabe in einer Zeile","")&amp;IF(AND(F145="",G145=""),"; Betrag fehlt","")&amp;IF(B145="","; Datum fehlt",IF(B145&lt;MAX(B$6:B144),"; Datum früher als darüber","")&amp;IF(AND(Einstellungen!$B$6&lt;&gt;"",B145&lt;Einstellungen!$B$6),"; Datum vor dem Anfangsbestand",""))&amp;IF(C145="","; Beleg fehlt","")&amp;IF(N(J145)&lt;0,"; Kassenbestand negativ",""),3,250),"")</f>
        <v/>
      </c>
    </row>
    <row r="146">
      <c r="A146" s="9">
        <f>IF(OR(B146&lt;&gt;"",D146&lt;&gt;"",F146&lt;&gt;"",G146&lt;&gt;""),MAX(A$6:A145)+1,"")</f>
        <v/>
      </c>
      <c r="B146" s="10" t="n"/>
      <c r="C146" s="11" t="n"/>
      <c r="D146" s="12" t="n"/>
      <c r="E146" s="12" t="n"/>
      <c r="F146" s="13" t="n"/>
      <c r="G146" s="13" t="n"/>
      <c r="H146" s="14" t="n"/>
      <c r="I146" s="15">
        <f>IF(N(F146)+N(G146)=0,"",ROUND((N(F146)+N(G146))*N(H146)/(1+N(H146)),2))</f>
        <v/>
      </c>
      <c r="J146" s="15">
        <f>IF(OR(B146&lt;&gt;"",D146&lt;&gt;"",F146&lt;&gt;"",G146&lt;&gt;""),ROUND(Einstellungen!$B$5+SUM(F$7:F146)-SUM(G$7:G146),2),"")</f>
        <v/>
      </c>
      <c r="K146" s="16">
        <f>IF(OR(B146&lt;&gt;"",D146&lt;&gt;"",F146&lt;&gt;"",G146&lt;&gt;""),MID(IF(AND(F146&lt;&gt;"",G146&lt;&gt;""),"; Einnahme und Ausgabe in einer Zeile","")&amp;IF(AND(F146="",G146=""),"; Betrag fehlt","")&amp;IF(B146="","; Datum fehlt",IF(B146&lt;MAX(B$6:B145),"; Datum früher als darüber","")&amp;IF(AND(Einstellungen!$B$6&lt;&gt;"",B146&lt;Einstellungen!$B$6),"; Datum vor dem Anfangsbestand",""))&amp;IF(C146="","; Beleg fehlt","")&amp;IF(N(J146)&lt;0,"; Kassenbestand negativ",""),3,250),"")</f>
        <v/>
      </c>
    </row>
    <row r="147">
      <c r="A147" s="9">
        <f>IF(OR(B147&lt;&gt;"",D147&lt;&gt;"",F147&lt;&gt;"",G147&lt;&gt;""),MAX(A$6:A146)+1,"")</f>
        <v/>
      </c>
      <c r="B147" s="10" t="n"/>
      <c r="C147" s="11" t="n"/>
      <c r="D147" s="12" t="n"/>
      <c r="E147" s="12" t="n"/>
      <c r="F147" s="13" t="n"/>
      <c r="G147" s="13" t="n"/>
      <c r="H147" s="14" t="n"/>
      <c r="I147" s="15">
        <f>IF(N(F147)+N(G147)=0,"",ROUND((N(F147)+N(G147))*N(H147)/(1+N(H147)),2))</f>
        <v/>
      </c>
      <c r="J147" s="15">
        <f>IF(OR(B147&lt;&gt;"",D147&lt;&gt;"",F147&lt;&gt;"",G147&lt;&gt;""),ROUND(Einstellungen!$B$5+SUM(F$7:F147)-SUM(G$7:G147),2),"")</f>
        <v/>
      </c>
      <c r="K147" s="16">
        <f>IF(OR(B147&lt;&gt;"",D147&lt;&gt;"",F147&lt;&gt;"",G147&lt;&gt;""),MID(IF(AND(F147&lt;&gt;"",G147&lt;&gt;""),"; Einnahme und Ausgabe in einer Zeile","")&amp;IF(AND(F147="",G147=""),"; Betrag fehlt","")&amp;IF(B147="","; Datum fehlt",IF(B147&lt;MAX(B$6:B146),"; Datum früher als darüber","")&amp;IF(AND(Einstellungen!$B$6&lt;&gt;"",B147&lt;Einstellungen!$B$6),"; Datum vor dem Anfangsbestand",""))&amp;IF(C147="","; Beleg fehlt","")&amp;IF(N(J147)&lt;0,"; Kassenbestand negativ",""),3,250),"")</f>
        <v/>
      </c>
    </row>
    <row r="148">
      <c r="A148" s="9">
        <f>IF(OR(B148&lt;&gt;"",D148&lt;&gt;"",F148&lt;&gt;"",G148&lt;&gt;""),MAX(A$6:A147)+1,"")</f>
        <v/>
      </c>
      <c r="B148" s="10" t="n"/>
      <c r="C148" s="11" t="n"/>
      <c r="D148" s="12" t="n"/>
      <c r="E148" s="12" t="n"/>
      <c r="F148" s="13" t="n"/>
      <c r="G148" s="13" t="n"/>
      <c r="H148" s="14" t="n"/>
      <c r="I148" s="15">
        <f>IF(N(F148)+N(G148)=0,"",ROUND((N(F148)+N(G148))*N(H148)/(1+N(H148)),2))</f>
        <v/>
      </c>
      <c r="J148" s="15">
        <f>IF(OR(B148&lt;&gt;"",D148&lt;&gt;"",F148&lt;&gt;"",G148&lt;&gt;""),ROUND(Einstellungen!$B$5+SUM(F$7:F148)-SUM(G$7:G148),2),"")</f>
        <v/>
      </c>
      <c r="K148" s="16">
        <f>IF(OR(B148&lt;&gt;"",D148&lt;&gt;"",F148&lt;&gt;"",G148&lt;&gt;""),MID(IF(AND(F148&lt;&gt;"",G148&lt;&gt;""),"; Einnahme und Ausgabe in einer Zeile","")&amp;IF(AND(F148="",G148=""),"; Betrag fehlt","")&amp;IF(B148="","; Datum fehlt",IF(B148&lt;MAX(B$6:B147),"; Datum früher als darüber","")&amp;IF(AND(Einstellungen!$B$6&lt;&gt;"",B148&lt;Einstellungen!$B$6),"; Datum vor dem Anfangsbestand",""))&amp;IF(C148="","; Beleg fehlt","")&amp;IF(N(J148)&lt;0,"; Kassenbestand negativ",""),3,250),"")</f>
        <v/>
      </c>
    </row>
    <row r="149">
      <c r="A149" s="9">
        <f>IF(OR(B149&lt;&gt;"",D149&lt;&gt;"",F149&lt;&gt;"",G149&lt;&gt;""),MAX(A$6:A148)+1,"")</f>
        <v/>
      </c>
      <c r="B149" s="10" t="n"/>
      <c r="C149" s="11" t="n"/>
      <c r="D149" s="12" t="n"/>
      <c r="E149" s="12" t="n"/>
      <c r="F149" s="13" t="n"/>
      <c r="G149" s="13" t="n"/>
      <c r="H149" s="14" t="n"/>
      <c r="I149" s="15">
        <f>IF(N(F149)+N(G149)=0,"",ROUND((N(F149)+N(G149))*N(H149)/(1+N(H149)),2))</f>
        <v/>
      </c>
      <c r="J149" s="15">
        <f>IF(OR(B149&lt;&gt;"",D149&lt;&gt;"",F149&lt;&gt;"",G149&lt;&gt;""),ROUND(Einstellungen!$B$5+SUM(F$7:F149)-SUM(G$7:G149),2),"")</f>
        <v/>
      </c>
      <c r="K149" s="16">
        <f>IF(OR(B149&lt;&gt;"",D149&lt;&gt;"",F149&lt;&gt;"",G149&lt;&gt;""),MID(IF(AND(F149&lt;&gt;"",G149&lt;&gt;""),"; Einnahme und Ausgabe in einer Zeile","")&amp;IF(AND(F149="",G149=""),"; Betrag fehlt","")&amp;IF(B149="","; Datum fehlt",IF(B149&lt;MAX(B$6:B148),"; Datum früher als darüber","")&amp;IF(AND(Einstellungen!$B$6&lt;&gt;"",B149&lt;Einstellungen!$B$6),"; Datum vor dem Anfangsbestand",""))&amp;IF(C149="","; Beleg fehlt","")&amp;IF(N(J149)&lt;0,"; Kassenbestand negativ",""),3,250),"")</f>
        <v/>
      </c>
    </row>
    <row r="150">
      <c r="A150" s="9">
        <f>IF(OR(B150&lt;&gt;"",D150&lt;&gt;"",F150&lt;&gt;"",G150&lt;&gt;""),MAX(A$6:A149)+1,"")</f>
        <v/>
      </c>
      <c r="B150" s="10" t="n"/>
      <c r="C150" s="11" t="n"/>
      <c r="D150" s="12" t="n"/>
      <c r="E150" s="12" t="n"/>
      <c r="F150" s="13" t="n"/>
      <c r="G150" s="13" t="n"/>
      <c r="H150" s="14" t="n"/>
      <c r="I150" s="15">
        <f>IF(N(F150)+N(G150)=0,"",ROUND((N(F150)+N(G150))*N(H150)/(1+N(H150)),2))</f>
        <v/>
      </c>
      <c r="J150" s="15">
        <f>IF(OR(B150&lt;&gt;"",D150&lt;&gt;"",F150&lt;&gt;"",G150&lt;&gt;""),ROUND(Einstellungen!$B$5+SUM(F$7:F150)-SUM(G$7:G150),2),"")</f>
        <v/>
      </c>
      <c r="K150" s="16">
        <f>IF(OR(B150&lt;&gt;"",D150&lt;&gt;"",F150&lt;&gt;"",G150&lt;&gt;""),MID(IF(AND(F150&lt;&gt;"",G150&lt;&gt;""),"; Einnahme und Ausgabe in einer Zeile","")&amp;IF(AND(F150="",G150=""),"; Betrag fehlt","")&amp;IF(B150="","; Datum fehlt",IF(B150&lt;MAX(B$6:B149),"; Datum früher als darüber","")&amp;IF(AND(Einstellungen!$B$6&lt;&gt;"",B150&lt;Einstellungen!$B$6),"; Datum vor dem Anfangsbestand",""))&amp;IF(C150="","; Beleg fehlt","")&amp;IF(N(J150)&lt;0,"; Kassenbestand negativ",""),3,250),"")</f>
        <v/>
      </c>
    </row>
    <row r="151">
      <c r="A151" s="9">
        <f>IF(OR(B151&lt;&gt;"",D151&lt;&gt;"",F151&lt;&gt;"",G151&lt;&gt;""),MAX(A$6:A150)+1,"")</f>
        <v/>
      </c>
      <c r="B151" s="10" t="n"/>
      <c r="C151" s="11" t="n"/>
      <c r="D151" s="12" t="n"/>
      <c r="E151" s="12" t="n"/>
      <c r="F151" s="13" t="n"/>
      <c r="G151" s="13" t="n"/>
      <c r="H151" s="14" t="n"/>
      <c r="I151" s="15">
        <f>IF(N(F151)+N(G151)=0,"",ROUND((N(F151)+N(G151))*N(H151)/(1+N(H151)),2))</f>
        <v/>
      </c>
      <c r="J151" s="15">
        <f>IF(OR(B151&lt;&gt;"",D151&lt;&gt;"",F151&lt;&gt;"",G151&lt;&gt;""),ROUND(Einstellungen!$B$5+SUM(F$7:F151)-SUM(G$7:G151),2),"")</f>
        <v/>
      </c>
      <c r="K151" s="16">
        <f>IF(OR(B151&lt;&gt;"",D151&lt;&gt;"",F151&lt;&gt;"",G151&lt;&gt;""),MID(IF(AND(F151&lt;&gt;"",G151&lt;&gt;""),"; Einnahme und Ausgabe in einer Zeile","")&amp;IF(AND(F151="",G151=""),"; Betrag fehlt","")&amp;IF(B151="","; Datum fehlt",IF(B151&lt;MAX(B$6:B150),"; Datum früher als darüber","")&amp;IF(AND(Einstellungen!$B$6&lt;&gt;"",B151&lt;Einstellungen!$B$6),"; Datum vor dem Anfangsbestand",""))&amp;IF(C151="","; Beleg fehlt","")&amp;IF(N(J151)&lt;0,"; Kassenbestand negativ",""),3,250),"")</f>
        <v/>
      </c>
    </row>
    <row r="152">
      <c r="A152" s="9">
        <f>IF(OR(B152&lt;&gt;"",D152&lt;&gt;"",F152&lt;&gt;"",G152&lt;&gt;""),MAX(A$6:A151)+1,"")</f>
        <v/>
      </c>
      <c r="B152" s="10" t="n"/>
      <c r="C152" s="11" t="n"/>
      <c r="D152" s="12" t="n"/>
      <c r="E152" s="12" t="n"/>
      <c r="F152" s="13" t="n"/>
      <c r="G152" s="13" t="n"/>
      <c r="H152" s="14" t="n"/>
      <c r="I152" s="15">
        <f>IF(N(F152)+N(G152)=0,"",ROUND((N(F152)+N(G152))*N(H152)/(1+N(H152)),2))</f>
        <v/>
      </c>
      <c r="J152" s="15">
        <f>IF(OR(B152&lt;&gt;"",D152&lt;&gt;"",F152&lt;&gt;"",G152&lt;&gt;""),ROUND(Einstellungen!$B$5+SUM(F$7:F152)-SUM(G$7:G152),2),"")</f>
        <v/>
      </c>
      <c r="K152" s="16">
        <f>IF(OR(B152&lt;&gt;"",D152&lt;&gt;"",F152&lt;&gt;"",G152&lt;&gt;""),MID(IF(AND(F152&lt;&gt;"",G152&lt;&gt;""),"; Einnahme und Ausgabe in einer Zeile","")&amp;IF(AND(F152="",G152=""),"; Betrag fehlt","")&amp;IF(B152="","; Datum fehlt",IF(B152&lt;MAX(B$6:B151),"; Datum früher als darüber","")&amp;IF(AND(Einstellungen!$B$6&lt;&gt;"",B152&lt;Einstellungen!$B$6),"; Datum vor dem Anfangsbestand",""))&amp;IF(C152="","; Beleg fehlt","")&amp;IF(N(J152)&lt;0,"; Kassenbestand negativ",""),3,250),"")</f>
        <v/>
      </c>
    </row>
    <row r="153">
      <c r="A153" s="9">
        <f>IF(OR(B153&lt;&gt;"",D153&lt;&gt;"",F153&lt;&gt;"",G153&lt;&gt;""),MAX(A$6:A152)+1,"")</f>
        <v/>
      </c>
      <c r="B153" s="10" t="n"/>
      <c r="C153" s="11" t="n"/>
      <c r="D153" s="12" t="n"/>
      <c r="E153" s="12" t="n"/>
      <c r="F153" s="13" t="n"/>
      <c r="G153" s="13" t="n"/>
      <c r="H153" s="14" t="n"/>
      <c r="I153" s="15">
        <f>IF(N(F153)+N(G153)=0,"",ROUND((N(F153)+N(G153))*N(H153)/(1+N(H153)),2))</f>
        <v/>
      </c>
      <c r="J153" s="15">
        <f>IF(OR(B153&lt;&gt;"",D153&lt;&gt;"",F153&lt;&gt;"",G153&lt;&gt;""),ROUND(Einstellungen!$B$5+SUM(F$7:F153)-SUM(G$7:G153),2),"")</f>
        <v/>
      </c>
      <c r="K153" s="16">
        <f>IF(OR(B153&lt;&gt;"",D153&lt;&gt;"",F153&lt;&gt;"",G153&lt;&gt;""),MID(IF(AND(F153&lt;&gt;"",G153&lt;&gt;""),"; Einnahme und Ausgabe in einer Zeile","")&amp;IF(AND(F153="",G153=""),"; Betrag fehlt","")&amp;IF(B153="","; Datum fehlt",IF(B153&lt;MAX(B$6:B152),"; Datum früher als darüber","")&amp;IF(AND(Einstellungen!$B$6&lt;&gt;"",B153&lt;Einstellungen!$B$6),"; Datum vor dem Anfangsbestand",""))&amp;IF(C153="","; Beleg fehlt","")&amp;IF(N(J153)&lt;0,"; Kassenbestand negativ",""),3,250),"")</f>
        <v/>
      </c>
    </row>
    <row r="154">
      <c r="A154" s="9">
        <f>IF(OR(B154&lt;&gt;"",D154&lt;&gt;"",F154&lt;&gt;"",G154&lt;&gt;""),MAX(A$6:A153)+1,"")</f>
        <v/>
      </c>
      <c r="B154" s="10" t="n"/>
      <c r="C154" s="11" t="n"/>
      <c r="D154" s="12" t="n"/>
      <c r="E154" s="12" t="n"/>
      <c r="F154" s="13" t="n"/>
      <c r="G154" s="13" t="n"/>
      <c r="H154" s="14" t="n"/>
      <c r="I154" s="15">
        <f>IF(N(F154)+N(G154)=0,"",ROUND((N(F154)+N(G154))*N(H154)/(1+N(H154)),2))</f>
        <v/>
      </c>
      <c r="J154" s="15">
        <f>IF(OR(B154&lt;&gt;"",D154&lt;&gt;"",F154&lt;&gt;"",G154&lt;&gt;""),ROUND(Einstellungen!$B$5+SUM(F$7:F154)-SUM(G$7:G154),2),"")</f>
        <v/>
      </c>
      <c r="K154" s="16">
        <f>IF(OR(B154&lt;&gt;"",D154&lt;&gt;"",F154&lt;&gt;"",G154&lt;&gt;""),MID(IF(AND(F154&lt;&gt;"",G154&lt;&gt;""),"; Einnahme und Ausgabe in einer Zeile","")&amp;IF(AND(F154="",G154=""),"; Betrag fehlt","")&amp;IF(B154="","; Datum fehlt",IF(B154&lt;MAX(B$6:B153),"; Datum früher als darüber","")&amp;IF(AND(Einstellungen!$B$6&lt;&gt;"",B154&lt;Einstellungen!$B$6),"; Datum vor dem Anfangsbestand",""))&amp;IF(C154="","; Beleg fehlt","")&amp;IF(N(J154)&lt;0,"; Kassenbestand negativ",""),3,250),"")</f>
        <v/>
      </c>
    </row>
    <row r="155">
      <c r="A155" s="9">
        <f>IF(OR(B155&lt;&gt;"",D155&lt;&gt;"",F155&lt;&gt;"",G155&lt;&gt;""),MAX(A$6:A154)+1,"")</f>
        <v/>
      </c>
      <c r="B155" s="10" t="n"/>
      <c r="C155" s="11" t="n"/>
      <c r="D155" s="12" t="n"/>
      <c r="E155" s="12" t="n"/>
      <c r="F155" s="13" t="n"/>
      <c r="G155" s="13" t="n"/>
      <c r="H155" s="14" t="n"/>
      <c r="I155" s="15">
        <f>IF(N(F155)+N(G155)=0,"",ROUND((N(F155)+N(G155))*N(H155)/(1+N(H155)),2))</f>
        <v/>
      </c>
      <c r="J155" s="15">
        <f>IF(OR(B155&lt;&gt;"",D155&lt;&gt;"",F155&lt;&gt;"",G155&lt;&gt;""),ROUND(Einstellungen!$B$5+SUM(F$7:F155)-SUM(G$7:G155),2),"")</f>
        <v/>
      </c>
      <c r="K155" s="16">
        <f>IF(OR(B155&lt;&gt;"",D155&lt;&gt;"",F155&lt;&gt;"",G155&lt;&gt;""),MID(IF(AND(F155&lt;&gt;"",G155&lt;&gt;""),"; Einnahme und Ausgabe in einer Zeile","")&amp;IF(AND(F155="",G155=""),"; Betrag fehlt","")&amp;IF(B155="","; Datum fehlt",IF(B155&lt;MAX(B$6:B154),"; Datum früher als darüber","")&amp;IF(AND(Einstellungen!$B$6&lt;&gt;"",B155&lt;Einstellungen!$B$6),"; Datum vor dem Anfangsbestand",""))&amp;IF(C155="","; Beleg fehlt","")&amp;IF(N(J155)&lt;0,"; Kassenbestand negativ",""),3,250),"")</f>
        <v/>
      </c>
    </row>
    <row r="156">
      <c r="A156" s="9">
        <f>IF(OR(B156&lt;&gt;"",D156&lt;&gt;"",F156&lt;&gt;"",G156&lt;&gt;""),MAX(A$6:A155)+1,"")</f>
        <v/>
      </c>
      <c r="B156" s="10" t="n"/>
      <c r="C156" s="11" t="n"/>
      <c r="D156" s="12" t="n"/>
      <c r="E156" s="12" t="n"/>
      <c r="F156" s="13" t="n"/>
      <c r="G156" s="13" t="n"/>
      <c r="H156" s="14" t="n"/>
      <c r="I156" s="15">
        <f>IF(N(F156)+N(G156)=0,"",ROUND((N(F156)+N(G156))*N(H156)/(1+N(H156)),2))</f>
        <v/>
      </c>
      <c r="J156" s="15">
        <f>IF(OR(B156&lt;&gt;"",D156&lt;&gt;"",F156&lt;&gt;"",G156&lt;&gt;""),ROUND(Einstellungen!$B$5+SUM(F$7:F156)-SUM(G$7:G156),2),"")</f>
        <v/>
      </c>
      <c r="K156" s="16">
        <f>IF(OR(B156&lt;&gt;"",D156&lt;&gt;"",F156&lt;&gt;"",G156&lt;&gt;""),MID(IF(AND(F156&lt;&gt;"",G156&lt;&gt;""),"; Einnahme und Ausgabe in einer Zeile","")&amp;IF(AND(F156="",G156=""),"; Betrag fehlt","")&amp;IF(B156="","; Datum fehlt",IF(B156&lt;MAX(B$6:B155),"; Datum früher als darüber","")&amp;IF(AND(Einstellungen!$B$6&lt;&gt;"",B156&lt;Einstellungen!$B$6),"; Datum vor dem Anfangsbestand",""))&amp;IF(C156="","; Beleg fehlt","")&amp;IF(N(J156)&lt;0,"; Kassenbestand negativ",""),3,250),"")</f>
        <v/>
      </c>
    </row>
    <row r="157">
      <c r="A157" s="9">
        <f>IF(OR(B157&lt;&gt;"",D157&lt;&gt;"",F157&lt;&gt;"",G157&lt;&gt;""),MAX(A$6:A156)+1,"")</f>
        <v/>
      </c>
      <c r="B157" s="10" t="n"/>
      <c r="C157" s="11" t="n"/>
      <c r="D157" s="12" t="n"/>
      <c r="E157" s="12" t="n"/>
      <c r="F157" s="13" t="n"/>
      <c r="G157" s="13" t="n"/>
      <c r="H157" s="14" t="n"/>
      <c r="I157" s="15">
        <f>IF(N(F157)+N(G157)=0,"",ROUND((N(F157)+N(G157))*N(H157)/(1+N(H157)),2))</f>
        <v/>
      </c>
      <c r="J157" s="15">
        <f>IF(OR(B157&lt;&gt;"",D157&lt;&gt;"",F157&lt;&gt;"",G157&lt;&gt;""),ROUND(Einstellungen!$B$5+SUM(F$7:F157)-SUM(G$7:G157),2),"")</f>
        <v/>
      </c>
      <c r="K157" s="16">
        <f>IF(OR(B157&lt;&gt;"",D157&lt;&gt;"",F157&lt;&gt;"",G157&lt;&gt;""),MID(IF(AND(F157&lt;&gt;"",G157&lt;&gt;""),"; Einnahme und Ausgabe in einer Zeile","")&amp;IF(AND(F157="",G157=""),"; Betrag fehlt","")&amp;IF(B157="","; Datum fehlt",IF(B157&lt;MAX(B$6:B156),"; Datum früher als darüber","")&amp;IF(AND(Einstellungen!$B$6&lt;&gt;"",B157&lt;Einstellungen!$B$6),"; Datum vor dem Anfangsbestand",""))&amp;IF(C157="","; Beleg fehlt","")&amp;IF(N(J157)&lt;0,"; Kassenbestand negativ",""),3,250),"")</f>
        <v/>
      </c>
    </row>
    <row r="158">
      <c r="A158" s="9">
        <f>IF(OR(B158&lt;&gt;"",D158&lt;&gt;"",F158&lt;&gt;"",G158&lt;&gt;""),MAX(A$6:A157)+1,"")</f>
        <v/>
      </c>
      <c r="B158" s="10" t="n"/>
      <c r="C158" s="11" t="n"/>
      <c r="D158" s="12" t="n"/>
      <c r="E158" s="12" t="n"/>
      <c r="F158" s="13" t="n"/>
      <c r="G158" s="13" t="n"/>
      <c r="H158" s="14" t="n"/>
      <c r="I158" s="15">
        <f>IF(N(F158)+N(G158)=0,"",ROUND((N(F158)+N(G158))*N(H158)/(1+N(H158)),2))</f>
        <v/>
      </c>
      <c r="J158" s="15">
        <f>IF(OR(B158&lt;&gt;"",D158&lt;&gt;"",F158&lt;&gt;"",G158&lt;&gt;""),ROUND(Einstellungen!$B$5+SUM(F$7:F158)-SUM(G$7:G158),2),"")</f>
        <v/>
      </c>
      <c r="K158" s="16">
        <f>IF(OR(B158&lt;&gt;"",D158&lt;&gt;"",F158&lt;&gt;"",G158&lt;&gt;""),MID(IF(AND(F158&lt;&gt;"",G158&lt;&gt;""),"; Einnahme und Ausgabe in einer Zeile","")&amp;IF(AND(F158="",G158=""),"; Betrag fehlt","")&amp;IF(B158="","; Datum fehlt",IF(B158&lt;MAX(B$6:B157),"; Datum früher als darüber","")&amp;IF(AND(Einstellungen!$B$6&lt;&gt;"",B158&lt;Einstellungen!$B$6),"; Datum vor dem Anfangsbestand",""))&amp;IF(C158="","; Beleg fehlt","")&amp;IF(N(J158)&lt;0,"; Kassenbestand negativ",""),3,250),"")</f>
        <v/>
      </c>
    </row>
    <row r="159">
      <c r="A159" s="9">
        <f>IF(OR(B159&lt;&gt;"",D159&lt;&gt;"",F159&lt;&gt;"",G159&lt;&gt;""),MAX(A$6:A158)+1,"")</f>
        <v/>
      </c>
      <c r="B159" s="10" t="n"/>
      <c r="C159" s="11" t="n"/>
      <c r="D159" s="12" t="n"/>
      <c r="E159" s="12" t="n"/>
      <c r="F159" s="13" t="n"/>
      <c r="G159" s="13" t="n"/>
      <c r="H159" s="14" t="n"/>
      <c r="I159" s="15">
        <f>IF(N(F159)+N(G159)=0,"",ROUND((N(F159)+N(G159))*N(H159)/(1+N(H159)),2))</f>
        <v/>
      </c>
      <c r="J159" s="15">
        <f>IF(OR(B159&lt;&gt;"",D159&lt;&gt;"",F159&lt;&gt;"",G159&lt;&gt;""),ROUND(Einstellungen!$B$5+SUM(F$7:F159)-SUM(G$7:G159),2),"")</f>
        <v/>
      </c>
      <c r="K159" s="16">
        <f>IF(OR(B159&lt;&gt;"",D159&lt;&gt;"",F159&lt;&gt;"",G159&lt;&gt;""),MID(IF(AND(F159&lt;&gt;"",G159&lt;&gt;""),"; Einnahme und Ausgabe in einer Zeile","")&amp;IF(AND(F159="",G159=""),"; Betrag fehlt","")&amp;IF(B159="","; Datum fehlt",IF(B159&lt;MAX(B$6:B158),"; Datum früher als darüber","")&amp;IF(AND(Einstellungen!$B$6&lt;&gt;"",B159&lt;Einstellungen!$B$6),"; Datum vor dem Anfangsbestand",""))&amp;IF(C159="","; Beleg fehlt","")&amp;IF(N(J159)&lt;0,"; Kassenbestand negativ",""),3,250),"")</f>
        <v/>
      </c>
    </row>
    <row r="160">
      <c r="A160" s="9">
        <f>IF(OR(B160&lt;&gt;"",D160&lt;&gt;"",F160&lt;&gt;"",G160&lt;&gt;""),MAX(A$6:A159)+1,"")</f>
        <v/>
      </c>
      <c r="B160" s="10" t="n"/>
      <c r="C160" s="11" t="n"/>
      <c r="D160" s="12" t="n"/>
      <c r="E160" s="12" t="n"/>
      <c r="F160" s="13" t="n"/>
      <c r="G160" s="13" t="n"/>
      <c r="H160" s="14" t="n"/>
      <c r="I160" s="15">
        <f>IF(N(F160)+N(G160)=0,"",ROUND((N(F160)+N(G160))*N(H160)/(1+N(H160)),2))</f>
        <v/>
      </c>
      <c r="J160" s="15">
        <f>IF(OR(B160&lt;&gt;"",D160&lt;&gt;"",F160&lt;&gt;"",G160&lt;&gt;""),ROUND(Einstellungen!$B$5+SUM(F$7:F160)-SUM(G$7:G160),2),"")</f>
        <v/>
      </c>
      <c r="K160" s="16">
        <f>IF(OR(B160&lt;&gt;"",D160&lt;&gt;"",F160&lt;&gt;"",G160&lt;&gt;""),MID(IF(AND(F160&lt;&gt;"",G160&lt;&gt;""),"; Einnahme und Ausgabe in einer Zeile","")&amp;IF(AND(F160="",G160=""),"; Betrag fehlt","")&amp;IF(B160="","; Datum fehlt",IF(B160&lt;MAX(B$6:B159),"; Datum früher als darüber","")&amp;IF(AND(Einstellungen!$B$6&lt;&gt;"",B160&lt;Einstellungen!$B$6),"; Datum vor dem Anfangsbestand",""))&amp;IF(C160="","; Beleg fehlt","")&amp;IF(N(J160)&lt;0,"; Kassenbestand negativ",""),3,250),"")</f>
        <v/>
      </c>
    </row>
    <row r="161">
      <c r="A161" s="9">
        <f>IF(OR(B161&lt;&gt;"",D161&lt;&gt;"",F161&lt;&gt;"",G161&lt;&gt;""),MAX(A$6:A160)+1,"")</f>
        <v/>
      </c>
      <c r="B161" s="10" t="n"/>
      <c r="C161" s="11" t="n"/>
      <c r="D161" s="12" t="n"/>
      <c r="E161" s="12" t="n"/>
      <c r="F161" s="13" t="n"/>
      <c r="G161" s="13" t="n"/>
      <c r="H161" s="14" t="n"/>
      <c r="I161" s="15">
        <f>IF(N(F161)+N(G161)=0,"",ROUND((N(F161)+N(G161))*N(H161)/(1+N(H161)),2))</f>
        <v/>
      </c>
      <c r="J161" s="15">
        <f>IF(OR(B161&lt;&gt;"",D161&lt;&gt;"",F161&lt;&gt;"",G161&lt;&gt;""),ROUND(Einstellungen!$B$5+SUM(F$7:F161)-SUM(G$7:G161),2),"")</f>
        <v/>
      </c>
      <c r="K161" s="16">
        <f>IF(OR(B161&lt;&gt;"",D161&lt;&gt;"",F161&lt;&gt;"",G161&lt;&gt;""),MID(IF(AND(F161&lt;&gt;"",G161&lt;&gt;""),"; Einnahme und Ausgabe in einer Zeile","")&amp;IF(AND(F161="",G161=""),"; Betrag fehlt","")&amp;IF(B161="","; Datum fehlt",IF(B161&lt;MAX(B$6:B160),"; Datum früher als darüber","")&amp;IF(AND(Einstellungen!$B$6&lt;&gt;"",B161&lt;Einstellungen!$B$6),"; Datum vor dem Anfangsbestand",""))&amp;IF(C161="","; Beleg fehlt","")&amp;IF(N(J161)&lt;0,"; Kassenbestand negativ",""),3,250),"")</f>
        <v/>
      </c>
    </row>
    <row r="162">
      <c r="A162" s="9">
        <f>IF(OR(B162&lt;&gt;"",D162&lt;&gt;"",F162&lt;&gt;"",G162&lt;&gt;""),MAX(A$6:A161)+1,"")</f>
        <v/>
      </c>
      <c r="B162" s="10" t="n"/>
      <c r="C162" s="11" t="n"/>
      <c r="D162" s="12" t="n"/>
      <c r="E162" s="12" t="n"/>
      <c r="F162" s="13" t="n"/>
      <c r="G162" s="13" t="n"/>
      <c r="H162" s="14" t="n"/>
      <c r="I162" s="15">
        <f>IF(N(F162)+N(G162)=0,"",ROUND((N(F162)+N(G162))*N(H162)/(1+N(H162)),2))</f>
        <v/>
      </c>
      <c r="J162" s="15">
        <f>IF(OR(B162&lt;&gt;"",D162&lt;&gt;"",F162&lt;&gt;"",G162&lt;&gt;""),ROUND(Einstellungen!$B$5+SUM(F$7:F162)-SUM(G$7:G162),2),"")</f>
        <v/>
      </c>
      <c r="K162" s="16">
        <f>IF(OR(B162&lt;&gt;"",D162&lt;&gt;"",F162&lt;&gt;"",G162&lt;&gt;""),MID(IF(AND(F162&lt;&gt;"",G162&lt;&gt;""),"; Einnahme und Ausgabe in einer Zeile","")&amp;IF(AND(F162="",G162=""),"; Betrag fehlt","")&amp;IF(B162="","; Datum fehlt",IF(B162&lt;MAX(B$6:B161),"; Datum früher als darüber","")&amp;IF(AND(Einstellungen!$B$6&lt;&gt;"",B162&lt;Einstellungen!$B$6),"; Datum vor dem Anfangsbestand",""))&amp;IF(C162="","; Beleg fehlt","")&amp;IF(N(J162)&lt;0,"; Kassenbestand negativ",""),3,250),"")</f>
        <v/>
      </c>
    </row>
    <row r="163">
      <c r="A163" s="9">
        <f>IF(OR(B163&lt;&gt;"",D163&lt;&gt;"",F163&lt;&gt;"",G163&lt;&gt;""),MAX(A$6:A162)+1,"")</f>
        <v/>
      </c>
      <c r="B163" s="10" t="n"/>
      <c r="C163" s="11" t="n"/>
      <c r="D163" s="12" t="n"/>
      <c r="E163" s="12" t="n"/>
      <c r="F163" s="13" t="n"/>
      <c r="G163" s="13" t="n"/>
      <c r="H163" s="14" t="n"/>
      <c r="I163" s="15">
        <f>IF(N(F163)+N(G163)=0,"",ROUND((N(F163)+N(G163))*N(H163)/(1+N(H163)),2))</f>
        <v/>
      </c>
      <c r="J163" s="15">
        <f>IF(OR(B163&lt;&gt;"",D163&lt;&gt;"",F163&lt;&gt;"",G163&lt;&gt;""),ROUND(Einstellungen!$B$5+SUM(F$7:F163)-SUM(G$7:G163),2),"")</f>
        <v/>
      </c>
      <c r="K163" s="16">
        <f>IF(OR(B163&lt;&gt;"",D163&lt;&gt;"",F163&lt;&gt;"",G163&lt;&gt;""),MID(IF(AND(F163&lt;&gt;"",G163&lt;&gt;""),"; Einnahme und Ausgabe in einer Zeile","")&amp;IF(AND(F163="",G163=""),"; Betrag fehlt","")&amp;IF(B163="","; Datum fehlt",IF(B163&lt;MAX(B$6:B162),"; Datum früher als darüber","")&amp;IF(AND(Einstellungen!$B$6&lt;&gt;"",B163&lt;Einstellungen!$B$6),"; Datum vor dem Anfangsbestand",""))&amp;IF(C163="","; Beleg fehlt","")&amp;IF(N(J163)&lt;0,"; Kassenbestand negativ",""),3,250),"")</f>
        <v/>
      </c>
    </row>
    <row r="164">
      <c r="A164" s="9">
        <f>IF(OR(B164&lt;&gt;"",D164&lt;&gt;"",F164&lt;&gt;"",G164&lt;&gt;""),MAX(A$6:A163)+1,"")</f>
        <v/>
      </c>
      <c r="B164" s="10" t="n"/>
      <c r="C164" s="11" t="n"/>
      <c r="D164" s="12" t="n"/>
      <c r="E164" s="12" t="n"/>
      <c r="F164" s="13" t="n"/>
      <c r="G164" s="13" t="n"/>
      <c r="H164" s="14" t="n"/>
      <c r="I164" s="15">
        <f>IF(N(F164)+N(G164)=0,"",ROUND((N(F164)+N(G164))*N(H164)/(1+N(H164)),2))</f>
        <v/>
      </c>
      <c r="J164" s="15">
        <f>IF(OR(B164&lt;&gt;"",D164&lt;&gt;"",F164&lt;&gt;"",G164&lt;&gt;""),ROUND(Einstellungen!$B$5+SUM(F$7:F164)-SUM(G$7:G164),2),"")</f>
        <v/>
      </c>
      <c r="K164" s="16">
        <f>IF(OR(B164&lt;&gt;"",D164&lt;&gt;"",F164&lt;&gt;"",G164&lt;&gt;""),MID(IF(AND(F164&lt;&gt;"",G164&lt;&gt;""),"; Einnahme und Ausgabe in einer Zeile","")&amp;IF(AND(F164="",G164=""),"; Betrag fehlt","")&amp;IF(B164="","; Datum fehlt",IF(B164&lt;MAX(B$6:B163),"; Datum früher als darüber","")&amp;IF(AND(Einstellungen!$B$6&lt;&gt;"",B164&lt;Einstellungen!$B$6),"; Datum vor dem Anfangsbestand",""))&amp;IF(C164="","; Beleg fehlt","")&amp;IF(N(J164)&lt;0,"; Kassenbestand negativ",""),3,250),"")</f>
        <v/>
      </c>
    </row>
    <row r="165">
      <c r="A165" s="9">
        <f>IF(OR(B165&lt;&gt;"",D165&lt;&gt;"",F165&lt;&gt;"",G165&lt;&gt;""),MAX(A$6:A164)+1,"")</f>
        <v/>
      </c>
      <c r="B165" s="10" t="n"/>
      <c r="C165" s="11" t="n"/>
      <c r="D165" s="12" t="n"/>
      <c r="E165" s="12" t="n"/>
      <c r="F165" s="13" t="n"/>
      <c r="G165" s="13" t="n"/>
      <c r="H165" s="14" t="n"/>
      <c r="I165" s="15">
        <f>IF(N(F165)+N(G165)=0,"",ROUND((N(F165)+N(G165))*N(H165)/(1+N(H165)),2))</f>
        <v/>
      </c>
      <c r="J165" s="15">
        <f>IF(OR(B165&lt;&gt;"",D165&lt;&gt;"",F165&lt;&gt;"",G165&lt;&gt;""),ROUND(Einstellungen!$B$5+SUM(F$7:F165)-SUM(G$7:G165),2),"")</f>
        <v/>
      </c>
      <c r="K165" s="16">
        <f>IF(OR(B165&lt;&gt;"",D165&lt;&gt;"",F165&lt;&gt;"",G165&lt;&gt;""),MID(IF(AND(F165&lt;&gt;"",G165&lt;&gt;""),"; Einnahme und Ausgabe in einer Zeile","")&amp;IF(AND(F165="",G165=""),"; Betrag fehlt","")&amp;IF(B165="","; Datum fehlt",IF(B165&lt;MAX(B$6:B164),"; Datum früher als darüber","")&amp;IF(AND(Einstellungen!$B$6&lt;&gt;"",B165&lt;Einstellungen!$B$6),"; Datum vor dem Anfangsbestand",""))&amp;IF(C165="","; Beleg fehlt","")&amp;IF(N(J165)&lt;0,"; Kassenbestand negativ",""),3,250),"")</f>
        <v/>
      </c>
    </row>
    <row r="166">
      <c r="A166" s="9">
        <f>IF(OR(B166&lt;&gt;"",D166&lt;&gt;"",F166&lt;&gt;"",G166&lt;&gt;""),MAX(A$6:A165)+1,"")</f>
        <v/>
      </c>
      <c r="B166" s="10" t="n"/>
      <c r="C166" s="11" t="n"/>
      <c r="D166" s="12" t="n"/>
      <c r="E166" s="12" t="n"/>
      <c r="F166" s="13" t="n"/>
      <c r="G166" s="13" t="n"/>
      <c r="H166" s="14" t="n"/>
      <c r="I166" s="15">
        <f>IF(N(F166)+N(G166)=0,"",ROUND((N(F166)+N(G166))*N(H166)/(1+N(H166)),2))</f>
        <v/>
      </c>
      <c r="J166" s="15">
        <f>IF(OR(B166&lt;&gt;"",D166&lt;&gt;"",F166&lt;&gt;"",G166&lt;&gt;""),ROUND(Einstellungen!$B$5+SUM(F$7:F166)-SUM(G$7:G166),2),"")</f>
        <v/>
      </c>
      <c r="K166" s="16">
        <f>IF(OR(B166&lt;&gt;"",D166&lt;&gt;"",F166&lt;&gt;"",G166&lt;&gt;""),MID(IF(AND(F166&lt;&gt;"",G166&lt;&gt;""),"; Einnahme und Ausgabe in einer Zeile","")&amp;IF(AND(F166="",G166=""),"; Betrag fehlt","")&amp;IF(B166="","; Datum fehlt",IF(B166&lt;MAX(B$6:B165),"; Datum früher als darüber","")&amp;IF(AND(Einstellungen!$B$6&lt;&gt;"",B166&lt;Einstellungen!$B$6),"; Datum vor dem Anfangsbestand",""))&amp;IF(C166="","; Beleg fehlt","")&amp;IF(N(J166)&lt;0,"; Kassenbestand negativ",""),3,250),"")</f>
        <v/>
      </c>
    </row>
    <row r="167">
      <c r="A167" s="9">
        <f>IF(OR(B167&lt;&gt;"",D167&lt;&gt;"",F167&lt;&gt;"",G167&lt;&gt;""),MAX(A$6:A166)+1,"")</f>
        <v/>
      </c>
      <c r="B167" s="10" t="n"/>
      <c r="C167" s="11" t="n"/>
      <c r="D167" s="12" t="n"/>
      <c r="E167" s="12" t="n"/>
      <c r="F167" s="13" t="n"/>
      <c r="G167" s="13" t="n"/>
      <c r="H167" s="14" t="n"/>
      <c r="I167" s="15">
        <f>IF(N(F167)+N(G167)=0,"",ROUND((N(F167)+N(G167))*N(H167)/(1+N(H167)),2))</f>
        <v/>
      </c>
      <c r="J167" s="15">
        <f>IF(OR(B167&lt;&gt;"",D167&lt;&gt;"",F167&lt;&gt;"",G167&lt;&gt;""),ROUND(Einstellungen!$B$5+SUM(F$7:F167)-SUM(G$7:G167),2),"")</f>
        <v/>
      </c>
      <c r="K167" s="16">
        <f>IF(OR(B167&lt;&gt;"",D167&lt;&gt;"",F167&lt;&gt;"",G167&lt;&gt;""),MID(IF(AND(F167&lt;&gt;"",G167&lt;&gt;""),"; Einnahme und Ausgabe in einer Zeile","")&amp;IF(AND(F167="",G167=""),"; Betrag fehlt","")&amp;IF(B167="","; Datum fehlt",IF(B167&lt;MAX(B$6:B166),"; Datum früher als darüber","")&amp;IF(AND(Einstellungen!$B$6&lt;&gt;"",B167&lt;Einstellungen!$B$6),"; Datum vor dem Anfangsbestand",""))&amp;IF(C167="","; Beleg fehlt","")&amp;IF(N(J167)&lt;0,"; Kassenbestand negativ",""),3,250),"")</f>
        <v/>
      </c>
    </row>
    <row r="168">
      <c r="A168" s="9">
        <f>IF(OR(B168&lt;&gt;"",D168&lt;&gt;"",F168&lt;&gt;"",G168&lt;&gt;""),MAX(A$6:A167)+1,"")</f>
        <v/>
      </c>
      <c r="B168" s="10" t="n"/>
      <c r="C168" s="11" t="n"/>
      <c r="D168" s="12" t="n"/>
      <c r="E168" s="12" t="n"/>
      <c r="F168" s="13" t="n"/>
      <c r="G168" s="13" t="n"/>
      <c r="H168" s="14" t="n"/>
      <c r="I168" s="15">
        <f>IF(N(F168)+N(G168)=0,"",ROUND((N(F168)+N(G168))*N(H168)/(1+N(H168)),2))</f>
        <v/>
      </c>
      <c r="J168" s="15">
        <f>IF(OR(B168&lt;&gt;"",D168&lt;&gt;"",F168&lt;&gt;"",G168&lt;&gt;""),ROUND(Einstellungen!$B$5+SUM(F$7:F168)-SUM(G$7:G168),2),"")</f>
        <v/>
      </c>
      <c r="K168" s="16">
        <f>IF(OR(B168&lt;&gt;"",D168&lt;&gt;"",F168&lt;&gt;"",G168&lt;&gt;""),MID(IF(AND(F168&lt;&gt;"",G168&lt;&gt;""),"; Einnahme und Ausgabe in einer Zeile","")&amp;IF(AND(F168="",G168=""),"; Betrag fehlt","")&amp;IF(B168="","; Datum fehlt",IF(B168&lt;MAX(B$6:B167),"; Datum früher als darüber","")&amp;IF(AND(Einstellungen!$B$6&lt;&gt;"",B168&lt;Einstellungen!$B$6),"; Datum vor dem Anfangsbestand",""))&amp;IF(C168="","; Beleg fehlt","")&amp;IF(N(J168)&lt;0,"; Kassenbestand negativ",""),3,250),"")</f>
        <v/>
      </c>
    </row>
    <row r="169">
      <c r="A169" s="9">
        <f>IF(OR(B169&lt;&gt;"",D169&lt;&gt;"",F169&lt;&gt;"",G169&lt;&gt;""),MAX(A$6:A168)+1,"")</f>
        <v/>
      </c>
      <c r="B169" s="10" t="n"/>
      <c r="C169" s="11" t="n"/>
      <c r="D169" s="12" t="n"/>
      <c r="E169" s="12" t="n"/>
      <c r="F169" s="13" t="n"/>
      <c r="G169" s="13" t="n"/>
      <c r="H169" s="14" t="n"/>
      <c r="I169" s="15">
        <f>IF(N(F169)+N(G169)=0,"",ROUND((N(F169)+N(G169))*N(H169)/(1+N(H169)),2))</f>
        <v/>
      </c>
      <c r="J169" s="15">
        <f>IF(OR(B169&lt;&gt;"",D169&lt;&gt;"",F169&lt;&gt;"",G169&lt;&gt;""),ROUND(Einstellungen!$B$5+SUM(F$7:F169)-SUM(G$7:G169),2),"")</f>
        <v/>
      </c>
      <c r="K169" s="16">
        <f>IF(OR(B169&lt;&gt;"",D169&lt;&gt;"",F169&lt;&gt;"",G169&lt;&gt;""),MID(IF(AND(F169&lt;&gt;"",G169&lt;&gt;""),"; Einnahme und Ausgabe in einer Zeile","")&amp;IF(AND(F169="",G169=""),"; Betrag fehlt","")&amp;IF(B169="","; Datum fehlt",IF(B169&lt;MAX(B$6:B168),"; Datum früher als darüber","")&amp;IF(AND(Einstellungen!$B$6&lt;&gt;"",B169&lt;Einstellungen!$B$6),"; Datum vor dem Anfangsbestand",""))&amp;IF(C169="","; Beleg fehlt","")&amp;IF(N(J169)&lt;0,"; Kassenbestand negativ",""),3,250),"")</f>
        <v/>
      </c>
    </row>
    <row r="170">
      <c r="A170" s="9">
        <f>IF(OR(B170&lt;&gt;"",D170&lt;&gt;"",F170&lt;&gt;"",G170&lt;&gt;""),MAX(A$6:A169)+1,"")</f>
        <v/>
      </c>
      <c r="B170" s="10" t="n"/>
      <c r="C170" s="11" t="n"/>
      <c r="D170" s="12" t="n"/>
      <c r="E170" s="12" t="n"/>
      <c r="F170" s="13" t="n"/>
      <c r="G170" s="13" t="n"/>
      <c r="H170" s="14" t="n"/>
      <c r="I170" s="15">
        <f>IF(N(F170)+N(G170)=0,"",ROUND((N(F170)+N(G170))*N(H170)/(1+N(H170)),2))</f>
        <v/>
      </c>
      <c r="J170" s="15">
        <f>IF(OR(B170&lt;&gt;"",D170&lt;&gt;"",F170&lt;&gt;"",G170&lt;&gt;""),ROUND(Einstellungen!$B$5+SUM(F$7:F170)-SUM(G$7:G170),2),"")</f>
        <v/>
      </c>
      <c r="K170" s="16">
        <f>IF(OR(B170&lt;&gt;"",D170&lt;&gt;"",F170&lt;&gt;"",G170&lt;&gt;""),MID(IF(AND(F170&lt;&gt;"",G170&lt;&gt;""),"; Einnahme und Ausgabe in einer Zeile","")&amp;IF(AND(F170="",G170=""),"; Betrag fehlt","")&amp;IF(B170="","; Datum fehlt",IF(B170&lt;MAX(B$6:B169),"; Datum früher als darüber","")&amp;IF(AND(Einstellungen!$B$6&lt;&gt;"",B170&lt;Einstellungen!$B$6),"; Datum vor dem Anfangsbestand",""))&amp;IF(C170="","; Beleg fehlt","")&amp;IF(N(J170)&lt;0,"; Kassenbestand negativ",""),3,250),"")</f>
        <v/>
      </c>
    </row>
    <row r="171">
      <c r="A171" s="9">
        <f>IF(OR(B171&lt;&gt;"",D171&lt;&gt;"",F171&lt;&gt;"",G171&lt;&gt;""),MAX(A$6:A170)+1,"")</f>
        <v/>
      </c>
      <c r="B171" s="10" t="n"/>
      <c r="C171" s="11" t="n"/>
      <c r="D171" s="12" t="n"/>
      <c r="E171" s="12" t="n"/>
      <c r="F171" s="13" t="n"/>
      <c r="G171" s="13" t="n"/>
      <c r="H171" s="14" t="n"/>
      <c r="I171" s="15">
        <f>IF(N(F171)+N(G171)=0,"",ROUND((N(F171)+N(G171))*N(H171)/(1+N(H171)),2))</f>
        <v/>
      </c>
      <c r="J171" s="15">
        <f>IF(OR(B171&lt;&gt;"",D171&lt;&gt;"",F171&lt;&gt;"",G171&lt;&gt;""),ROUND(Einstellungen!$B$5+SUM(F$7:F171)-SUM(G$7:G171),2),"")</f>
        <v/>
      </c>
      <c r="K171" s="16">
        <f>IF(OR(B171&lt;&gt;"",D171&lt;&gt;"",F171&lt;&gt;"",G171&lt;&gt;""),MID(IF(AND(F171&lt;&gt;"",G171&lt;&gt;""),"; Einnahme und Ausgabe in einer Zeile","")&amp;IF(AND(F171="",G171=""),"; Betrag fehlt","")&amp;IF(B171="","; Datum fehlt",IF(B171&lt;MAX(B$6:B170),"; Datum früher als darüber","")&amp;IF(AND(Einstellungen!$B$6&lt;&gt;"",B171&lt;Einstellungen!$B$6),"; Datum vor dem Anfangsbestand",""))&amp;IF(C171="","; Beleg fehlt","")&amp;IF(N(J171)&lt;0,"; Kassenbestand negativ",""),3,250),"")</f>
        <v/>
      </c>
    </row>
    <row r="172">
      <c r="A172" s="9">
        <f>IF(OR(B172&lt;&gt;"",D172&lt;&gt;"",F172&lt;&gt;"",G172&lt;&gt;""),MAX(A$6:A171)+1,"")</f>
        <v/>
      </c>
      <c r="B172" s="10" t="n"/>
      <c r="C172" s="11" t="n"/>
      <c r="D172" s="12" t="n"/>
      <c r="E172" s="12" t="n"/>
      <c r="F172" s="13" t="n"/>
      <c r="G172" s="13" t="n"/>
      <c r="H172" s="14" t="n"/>
      <c r="I172" s="15">
        <f>IF(N(F172)+N(G172)=0,"",ROUND((N(F172)+N(G172))*N(H172)/(1+N(H172)),2))</f>
        <v/>
      </c>
      <c r="J172" s="15">
        <f>IF(OR(B172&lt;&gt;"",D172&lt;&gt;"",F172&lt;&gt;"",G172&lt;&gt;""),ROUND(Einstellungen!$B$5+SUM(F$7:F172)-SUM(G$7:G172),2),"")</f>
        <v/>
      </c>
      <c r="K172" s="16">
        <f>IF(OR(B172&lt;&gt;"",D172&lt;&gt;"",F172&lt;&gt;"",G172&lt;&gt;""),MID(IF(AND(F172&lt;&gt;"",G172&lt;&gt;""),"; Einnahme und Ausgabe in einer Zeile","")&amp;IF(AND(F172="",G172=""),"; Betrag fehlt","")&amp;IF(B172="","; Datum fehlt",IF(B172&lt;MAX(B$6:B171),"; Datum früher als darüber","")&amp;IF(AND(Einstellungen!$B$6&lt;&gt;"",B172&lt;Einstellungen!$B$6),"; Datum vor dem Anfangsbestand",""))&amp;IF(C172="","; Beleg fehlt","")&amp;IF(N(J172)&lt;0,"; Kassenbestand negativ",""),3,250),"")</f>
        <v/>
      </c>
    </row>
    <row r="173">
      <c r="A173" s="9">
        <f>IF(OR(B173&lt;&gt;"",D173&lt;&gt;"",F173&lt;&gt;"",G173&lt;&gt;""),MAX(A$6:A172)+1,"")</f>
        <v/>
      </c>
      <c r="B173" s="10" t="n"/>
      <c r="C173" s="11" t="n"/>
      <c r="D173" s="12" t="n"/>
      <c r="E173" s="12" t="n"/>
      <c r="F173" s="13" t="n"/>
      <c r="G173" s="13" t="n"/>
      <c r="H173" s="14" t="n"/>
      <c r="I173" s="15">
        <f>IF(N(F173)+N(G173)=0,"",ROUND((N(F173)+N(G173))*N(H173)/(1+N(H173)),2))</f>
        <v/>
      </c>
      <c r="J173" s="15">
        <f>IF(OR(B173&lt;&gt;"",D173&lt;&gt;"",F173&lt;&gt;"",G173&lt;&gt;""),ROUND(Einstellungen!$B$5+SUM(F$7:F173)-SUM(G$7:G173),2),"")</f>
        <v/>
      </c>
      <c r="K173" s="16">
        <f>IF(OR(B173&lt;&gt;"",D173&lt;&gt;"",F173&lt;&gt;"",G173&lt;&gt;""),MID(IF(AND(F173&lt;&gt;"",G173&lt;&gt;""),"; Einnahme und Ausgabe in einer Zeile","")&amp;IF(AND(F173="",G173=""),"; Betrag fehlt","")&amp;IF(B173="","; Datum fehlt",IF(B173&lt;MAX(B$6:B172),"; Datum früher als darüber","")&amp;IF(AND(Einstellungen!$B$6&lt;&gt;"",B173&lt;Einstellungen!$B$6),"; Datum vor dem Anfangsbestand",""))&amp;IF(C173="","; Beleg fehlt","")&amp;IF(N(J173)&lt;0,"; Kassenbestand negativ",""),3,250),"")</f>
        <v/>
      </c>
    </row>
    <row r="174">
      <c r="A174" s="9">
        <f>IF(OR(B174&lt;&gt;"",D174&lt;&gt;"",F174&lt;&gt;"",G174&lt;&gt;""),MAX(A$6:A173)+1,"")</f>
        <v/>
      </c>
      <c r="B174" s="10" t="n"/>
      <c r="C174" s="11" t="n"/>
      <c r="D174" s="12" t="n"/>
      <c r="E174" s="12" t="n"/>
      <c r="F174" s="13" t="n"/>
      <c r="G174" s="13" t="n"/>
      <c r="H174" s="14" t="n"/>
      <c r="I174" s="15">
        <f>IF(N(F174)+N(G174)=0,"",ROUND((N(F174)+N(G174))*N(H174)/(1+N(H174)),2))</f>
        <v/>
      </c>
      <c r="J174" s="15">
        <f>IF(OR(B174&lt;&gt;"",D174&lt;&gt;"",F174&lt;&gt;"",G174&lt;&gt;""),ROUND(Einstellungen!$B$5+SUM(F$7:F174)-SUM(G$7:G174),2),"")</f>
        <v/>
      </c>
      <c r="K174" s="16">
        <f>IF(OR(B174&lt;&gt;"",D174&lt;&gt;"",F174&lt;&gt;"",G174&lt;&gt;""),MID(IF(AND(F174&lt;&gt;"",G174&lt;&gt;""),"; Einnahme und Ausgabe in einer Zeile","")&amp;IF(AND(F174="",G174=""),"; Betrag fehlt","")&amp;IF(B174="","; Datum fehlt",IF(B174&lt;MAX(B$6:B173),"; Datum früher als darüber","")&amp;IF(AND(Einstellungen!$B$6&lt;&gt;"",B174&lt;Einstellungen!$B$6),"; Datum vor dem Anfangsbestand",""))&amp;IF(C174="","; Beleg fehlt","")&amp;IF(N(J174)&lt;0,"; Kassenbestand negativ",""),3,250),"")</f>
        <v/>
      </c>
    </row>
    <row r="175">
      <c r="A175" s="9">
        <f>IF(OR(B175&lt;&gt;"",D175&lt;&gt;"",F175&lt;&gt;"",G175&lt;&gt;""),MAX(A$6:A174)+1,"")</f>
        <v/>
      </c>
      <c r="B175" s="10" t="n"/>
      <c r="C175" s="11" t="n"/>
      <c r="D175" s="12" t="n"/>
      <c r="E175" s="12" t="n"/>
      <c r="F175" s="13" t="n"/>
      <c r="G175" s="13" t="n"/>
      <c r="H175" s="14" t="n"/>
      <c r="I175" s="15">
        <f>IF(N(F175)+N(G175)=0,"",ROUND((N(F175)+N(G175))*N(H175)/(1+N(H175)),2))</f>
        <v/>
      </c>
      <c r="J175" s="15">
        <f>IF(OR(B175&lt;&gt;"",D175&lt;&gt;"",F175&lt;&gt;"",G175&lt;&gt;""),ROUND(Einstellungen!$B$5+SUM(F$7:F175)-SUM(G$7:G175),2),"")</f>
        <v/>
      </c>
      <c r="K175" s="16">
        <f>IF(OR(B175&lt;&gt;"",D175&lt;&gt;"",F175&lt;&gt;"",G175&lt;&gt;""),MID(IF(AND(F175&lt;&gt;"",G175&lt;&gt;""),"; Einnahme und Ausgabe in einer Zeile","")&amp;IF(AND(F175="",G175=""),"; Betrag fehlt","")&amp;IF(B175="","; Datum fehlt",IF(B175&lt;MAX(B$6:B174),"; Datum früher als darüber","")&amp;IF(AND(Einstellungen!$B$6&lt;&gt;"",B175&lt;Einstellungen!$B$6),"; Datum vor dem Anfangsbestand",""))&amp;IF(C175="","; Beleg fehlt","")&amp;IF(N(J175)&lt;0,"; Kassenbestand negativ",""),3,250),"")</f>
        <v/>
      </c>
    </row>
    <row r="176">
      <c r="A176" s="9">
        <f>IF(OR(B176&lt;&gt;"",D176&lt;&gt;"",F176&lt;&gt;"",G176&lt;&gt;""),MAX(A$6:A175)+1,"")</f>
        <v/>
      </c>
      <c r="B176" s="10" t="n"/>
      <c r="C176" s="11" t="n"/>
      <c r="D176" s="12" t="n"/>
      <c r="E176" s="12" t="n"/>
      <c r="F176" s="13" t="n"/>
      <c r="G176" s="13" t="n"/>
      <c r="H176" s="14" t="n"/>
      <c r="I176" s="15">
        <f>IF(N(F176)+N(G176)=0,"",ROUND((N(F176)+N(G176))*N(H176)/(1+N(H176)),2))</f>
        <v/>
      </c>
      <c r="J176" s="15">
        <f>IF(OR(B176&lt;&gt;"",D176&lt;&gt;"",F176&lt;&gt;"",G176&lt;&gt;""),ROUND(Einstellungen!$B$5+SUM(F$7:F176)-SUM(G$7:G176),2),"")</f>
        <v/>
      </c>
      <c r="K176" s="16">
        <f>IF(OR(B176&lt;&gt;"",D176&lt;&gt;"",F176&lt;&gt;"",G176&lt;&gt;""),MID(IF(AND(F176&lt;&gt;"",G176&lt;&gt;""),"; Einnahme und Ausgabe in einer Zeile","")&amp;IF(AND(F176="",G176=""),"; Betrag fehlt","")&amp;IF(B176="","; Datum fehlt",IF(B176&lt;MAX(B$6:B175),"; Datum früher als darüber","")&amp;IF(AND(Einstellungen!$B$6&lt;&gt;"",B176&lt;Einstellungen!$B$6),"; Datum vor dem Anfangsbestand",""))&amp;IF(C176="","; Beleg fehlt","")&amp;IF(N(J176)&lt;0,"; Kassenbestand negativ",""),3,250),"")</f>
        <v/>
      </c>
    </row>
    <row r="177">
      <c r="A177" s="9">
        <f>IF(OR(B177&lt;&gt;"",D177&lt;&gt;"",F177&lt;&gt;"",G177&lt;&gt;""),MAX(A$6:A176)+1,"")</f>
        <v/>
      </c>
      <c r="B177" s="10" t="n"/>
      <c r="C177" s="11" t="n"/>
      <c r="D177" s="12" t="n"/>
      <c r="E177" s="12" t="n"/>
      <c r="F177" s="13" t="n"/>
      <c r="G177" s="13" t="n"/>
      <c r="H177" s="14" t="n"/>
      <c r="I177" s="15">
        <f>IF(N(F177)+N(G177)=0,"",ROUND((N(F177)+N(G177))*N(H177)/(1+N(H177)),2))</f>
        <v/>
      </c>
      <c r="J177" s="15">
        <f>IF(OR(B177&lt;&gt;"",D177&lt;&gt;"",F177&lt;&gt;"",G177&lt;&gt;""),ROUND(Einstellungen!$B$5+SUM(F$7:F177)-SUM(G$7:G177),2),"")</f>
        <v/>
      </c>
      <c r="K177" s="16">
        <f>IF(OR(B177&lt;&gt;"",D177&lt;&gt;"",F177&lt;&gt;"",G177&lt;&gt;""),MID(IF(AND(F177&lt;&gt;"",G177&lt;&gt;""),"; Einnahme und Ausgabe in einer Zeile","")&amp;IF(AND(F177="",G177=""),"; Betrag fehlt","")&amp;IF(B177="","; Datum fehlt",IF(B177&lt;MAX(B$6:B176),"; Datum früher als darüber","")&amp;IF(AND(Einstellungen!$B$6&lt;&gt;"",B177&lt;Einstellungen!$B$6),"; Datum vor dem Anfangsbestand",""))&amp;IF(C177="","; Beleg fehlt","")&amp;IF(N(J177)&lt;0,"; Kassenbestand negativ",""),3,250),"")</f>
        <v/>
      </c>
    </row>
    <row r="178">
      <c r="A178" s="9">
        <f>IF(OR(B178&lt;&gt;"",D178&lt;&gt;"",F178&lt;&gt;"",G178&lt;&gt;""),MAX(A$6:A177)+1,"")</f>
        <v/>
      </c>
      <c r="B178" s="10" t="n"/>
      <c r="C178" s="11" t="n"/>
      <c r="D178" s="12" t="n"/>
      <c r="E178" s="12" t="n"/>
      <c r="F178" s="13" t="n"/>
      <c r="G178" s="13" t="n"/>
      <c r="H178" s="14" t="n"/>
      <c r="I178" s="15">
        <f>IF(N(F178)+N(G178)=0,"",ROUND((N(F178)+N(G178))*N(H178)/(1+N(H178)),2))</f>
        <v/>
      </c>
      <c r="J178" s="15">
        <f>IF(OR(B178&lt;&gt;"",D178&lt;&gt;"",F178&lt;&gt;"",G178&lt;&gt;""),ROUND(Einstellungen!$B$5+SUM(F$7:F178)-SUM(G$7:G178),2),"")</f>
        <v/>
      </c>
      <c r="K178" s="16">
        <f>IF(OR(B178&lt;&gt;"",D178&lt;&gt;"",F178&lt;&gt;"",G178&lt;&gt;""),MID(IF(AND(F178&lt;&gt;"",G178&lt;&gt;""),"; Einnahme und Ausgabe in einer Zeile","")&amp;IF(AND(F178="",G178=""),"; Betrag fehlt","")&amp;IF(B178="","; Datum fehlt",IF(B178&lt;MAX(B$6:B177),"; Datum früher als darüber","")&amp;IF(AND(Einstellungen!$B$6&lt;&gt;"",B178&lt;Einstellungen!$B$6),"; Datum vor dem Anfangsbestand",""))&amp;IF(C178="","; Beleg fehlt","")&amp;IF(N(J178)&lt;0,"; Kassenbestand negativ",""),3,250),"")</f>
        <v/>
      </c>
    </row>
    <row r="179">
      <c r="A179" s="9">
        <f>IF(OR(B179&lt;&gt;"",D179&lt;&gt;"",F179&lt;&gt;"",G179&lt;&gt;""),MAX(A$6:A178)+1,"")</f>
        <v/>
      </c>
      <c r="B179" s="10" t="n"/>
      <c r="C179" s="11" t="n"/>
      <c r="D179" s="12" t="n"/>
      <c r="E179" s="12" t="n"/>
      <c r="F179" s="13" t="n"/>
      <c r="G179" s="13" t="n"/>
      <c r="H179" s="14" t="n"/>
      <c r="I179" s="15">
        <f>IF(N(F179)+N(G179)=0,"",ROUND((N(F179)+N(G179))*N(H179)/(1+N(H179)),2))</f>
        <v/>
      </c>
      <c r="J179" s="15">
        <f>IF(OR(B179&lt;&gt;"",D179&lt;&gt;"",F179&lt;&gt;"",G179&lt;&gt;""),ROUND(Einstellungen!$B$5+SUM(F$7:F179)-SUM(G$7:G179),2),"")</f>
        <v/>
      </c>
      <c r="K179" s="16">
        <f>IF(OR(B179&lt;&gt;"",D179&lt;&gt;"",F179&lt;&gt;"",G179&lt;&gt;""),MID(IF(AND(F179&lt;&gt;"",G179&lt;&gt;""),"; Einnahme und Ausgabe in einer Zeile","")&amp;IF(AND(F179="",G179=""),"; Betrag fehlt","")&amp;IF(B179="","; Datum fehlt",IF(B179&lt;MAX(B$6:B178),"; Datum früher als darüber","")&amp;IF(AND(Einstellungen!$B$6&lt;&gt;"",B179&lt;Einstellungen!$B$6),"; Datum vor dem Anfangsbestand",""))&amp;IF(C179="","; Beleg fehlt","")&amp;IF(N(J179)&lt;0,"; Kassenbestand negativ",""),3,250),"")</f>
        <v/>
      </c>
    </row>
    <row r="180">
      <c r="A180" s="9">
        <f>IF(OR(B180&lt;&gt;"",D180&lt;&gt;"",F180&lt;&gt;"",G180&lt;&gt;""),MAX(A$6:A179)+1,"")</f>
        <v/>
      </c>
      <c r="B180" s="10" t="n"/>
      <c r="C180" s="11" t="n"/>
      <c r="D180" s="12" t="n"/>
      <c r="E180" s="12" t="n"/>
      <c r="F180" s="13" t="n"/>
      <c r="G180" s="13" t="n"/>
      <c r="H180" s="14" t="n"/>
      <c r="I180" s="15">
        <f>IF(N(F180)+N(G180)=0,"",ROUND((N(F180)+N(G180))*N(H180)/(1+N(H180)),2))</f>
        <v/>
      </c>
      <c r="J180" s="15">
        <f>IF(OR(B180&lt;&gt;"",D180&lt;&gt;"",F180&lt;&gt;"",G180&lt;&gt;""),ROUND(Einstellungen!$B$5+SUM(F$7:F180)-SUM(G$7:G180),2),"")</f>
        <v/>
      </c>
      <c r="K180" s="16">
        <f>IF(OR(B180&lt;&gt;"",D180&lt;&gt;"",F180&lt;&gt;"",G180&lt;&gt;""),MID(IF(AND(F180&lt;&gt;"",G180&lt;&gt;""),"; Einnahme und Ausgabe in einer Zeile","")&amp;IF(AND(F180="",G180=""),"; Betrag fehlt","")&amp;IF(B180="","; Datum fehlt",IF(B180&lt;MAX(B$6:B179),"; Datum früher als darüber","")&amp;IF(AND(Einstellungen!$B$6&lt;&gt;"",B180&lt;Einstellungen!$B$6),"; Datum vor dem Anfangsbestand",""))&amp;IF(C180="","; Beleg fehlt","")&amp;IF(N(J180)&lt;0,"; Kassenbestand negativ",""),3,250),"")</f>
        <v/>
      </c>
    </row>
    <row r="181">
      <c r="A181" s="9">
        <f>IF(OR(B181&lt;&gt;"",D181&lt;&gt;"",F181&lt;&gt;"",G181&lt;&gt;""),MAX(A$6:A180)+1,"")</f>
        <v/>
      </c>
      <c r="B181" s="10" t="n"/>
      <c r="C181" s="11" t="n"/>
      <c r="D181" s="12" t="n"/>
      <c r="E181" s="12" t="n"/>
      <c r="F181" s="13" t="n"/>
      <c r="G181" s="13" t="n"/>
      <c r="H181" s="14" t="n"/>
      <c r="I181" s="15">
        <f>IF(N(F181)+N(G181)=0,"",ROUND((N(F181)+N(G181))*N(H181)/(1+N(H181)),2))</f>
        <v/>
      </c>
      <c r="J181" s="15">
        <f>IF(OR(B181&lt;&gt;"",D181&lt;&gt;"",F181&lt;&gt;"",G181&lt;&gt;""),ROUND(Einstellungen!$B$5+SUM(F$7:F181)-SUM(G$7:G181),2),"")</f>
        <v/>
      </c>
      <c r="K181" s="16">
        <f>IF(OR(B181&lt;&gt;"",D181&lt;&gt;"",F181&lt;&gt;"",G181&lt;&gt;""),MID(IF(AND(F181&lt;&gt;"",G181&lt;&gt;""),"; Einnahme und Ausgabe in einer Zeile","")&amp;IF(AND(F181="",G181=""),"; Betrag fehlt","")&amp;IF(B181="","; Datum fehlt",IF(B181&lt;MAX(B$6:B180),"; Datum früher als darüber","")&amp;IF(AND(Einstellungen!$B$6&lt;&gt;"",B181&lt;Einstellungen!$B$6),"; Datum vor dem Anfangsbestand",""))&amp;IF(C181="","; Beleg fehlt","")&amp;IF(N(J181)&lt;0,"; Kassenbestand negativ",""),3,250),"")</f>
        <v/>
      </c>
    </row>
    <row r="182">
      <c r="A182" s="9">
        <f>IF(OR(B182&lt;&gt;"",D182&lt;&gt;"",F182&lt;&gt;"",G182&lt;&gt;""),MAX(A$6:A181)+1,"")</f>
        <v/>
      </c>
      <c r="B182" s="10" t="n"/>
      <c r="C182" s="11" t="n"/>
      <c r="D182" s="12" t="n"/>
      <c r="E182" s="12" t="n"/>
      <c r="F182" s="13" t="n"/>
      <c r="G182" s="13" t="n"/>
      <c r="H182" s="14" t="n"/>
      <c r="I182" s="15">
        <f>IF(N(F182)+N(G182)=0,"",ROUND((N(F182)+N(G182))*N(H182)/(1+N(H182)),2))</f>
        <v/>
      </c>
      <c r="J182" s="15">
        <f>IF(OR(B182&lt;&gt;"",D182&lt;&gt;"",F182&lt;&gt;"",G182&lt;&gt;""),ROUND(Einstellungen!$B$5+SUM(F$7:F182)-SUM(G$7:G182),2),"")</f>
        <v/>
      </c>
      <c r="K182" s="16">
        <f>IF(OR(B182&lt;&gt;"",D182&lt;&gt;"",F182&lt;&gt;"",G182&lt;&gt;""),MID(IF(AND(F182&lt;&gt;"",G182&lt;&gt;""),"; Einnahme und Ausgabe in einer Zeile","")&amp;IF(AND(F182="",G182=""),"; Betrag fehlt","")&amp;IF(B182="","; Datum fehlt",IF(B182&lt;MAX(B$6:B181),"; Datum früher als darüber","")&amp;IF(AND(Einstellungen!$B$6&lt;&gt;"",B182&lt;Einstellungen!$B$6),"; Datum vor dem Anfangsbestand",""))&amp;IF(C182="","; Beleg fehlt","")&amp;IF(N(J182)&lt;0,"; Kassenbestand negativ",""),3,250),"")</f>
        <v/>
      </c>
    </row>
    <row r="183">
      <c r="A183" s="9">
        <f>IF(OR(B183&lt;&gt;"",D183&lt;&gt;"",F183&lt;&gt;"",G183&lt;&gt;""),MAX(A$6:A182)+1,"")</f>
        <v/>
      </c>
      <c r="B183" s="10" t="n"/>
      <c r="C183" s="11" t="n"/>
      <c r="D183" s="12" t="n"/>
      <c r="E183" s="12" t="n"/>
      <c r="F183" s="13" t="n"/>
      <c r="G183" s="13" t="n"/>
      <c r="H183" s="14" t="n"/>
      <c r="I183" s="15">
        <f>IF(N(F183)+N(G183)=0,"",ROUND((N(F183)+N(G183))*N(H183)/(1+N(H183)),2))</f>
        <v/>
      </c>
      <c r="J183" s="15">
        <f>IF(OR(B183&lt;&gt;"",D183&lt;&gt;"",F183&lt;&gt;"",G183&lt;&gt;""),ROUND(Einstellungen!$B$5+SUM(F$7:F183)-SUM(G$7:G183),2),"")</f>
        <v/>
      </c>
      <c r="K183" s="16">
        <f>IF(OR(B183&lt;&gt;"",D183&lt;&gt;"",F183&lt;&gt;"",G183&lt;&gt;""),MID(IF(AND(F183&lt;&gt;"",G183&lt;&gt;""),"; Einnahme und Ausgabe in einer Zeile","")&amp;IF(AND(F183="",G183=""),"; Betrag fehlt","")&amp;IF(B183="","; Datum fehlt",IF(B183&lt;MAX(B$6:B182),"; Datum früher als darüber","")&amp;IF(AND(Einstellungen!$B$6&lt;&gt;"",B183&lt;Einstellungen!$B$6),"; Datum vor dem Anfangsbestand",""))&amp;IF(C183="","; Beleg fehlt","")&amp;IF(N(J183)&lt;0,"; Kassenbestand negativ",""),3,250),"")</f>
        <v/>
      </c>
    </row>
    <row r="184">
      <c r="A184" s="9">
        <f>IF(OR(B184&lt;&gt;"",D184&lt;&gt;"",F184&lt;&gt;"",G184&lt;&gt;""),MAX(A$6:A183)+1,"")</f>
        <v/>
      </c>
      <c r="B184" s="10" t="n"/>
      <c r="C184" s="11" t="n"/>
      <c r="D184" s="12" t="n"/>
      <c r="E184" s="12" t="n"/>
      <c r="F184" s="13" t="n"/>
      <c r="G184" s="13" t="n"/>
      <c r="H184" s="14" t="n"/>
      <c r="I184" s="15">
        <f>IF(N(F184)+N(G184)=0,"",ROUND((N(F184)+N(G184))*N(H184)/(1+N(H184)),2))</f>
        <v/>
      </c>
      <c r="J184" s="15">
        <f>IF(OR(B184&lt;&gt;"",D184&lt;&gt;"",F184&lt;&gt;"",G184&lt;&gt;""),ROUND(Einstellungen!$B$5+SUM(F$7:F184)-SUM(G$7:G184),2),"")</f>
        <v/>
      </c>
      <c r="K184" s="16">
        <f>IF(OR(B184&lt;&gt;"",D184&lt;&gt;"",F184&lt;&gt;"",G184&lt;&gt;""),MID(IF(AND(F184&lt;&gt;"",G184&lt;&gt;""),"; Einnahme und Ausgabe in einer Zeile","")&amp;IF(AND(F184="",G184=""),"; Betrag fehlt","")&amp;IF(B184="","; Datum fehlt",IF(B184&lt;MAX(B$6:B183),"; Datum früher als darüber","")&amp;IF(AND(Einstellungen!$B$6&lt;&gt;"",B184&lt;Einstellungen!$B$6),"; Datum vor dem Anfangsbestand",""))&amp;IF(C184="","; Beleg fehlt","")&amp;IF(N(J184)&lt;0,"; Kassenbestand negativ",""),3,250),"")</f>
        <v/>
      </c>
    </row>
    <row r="185">
      <c r="A185" s="9">
        <f>IF(OR(B185&lt;&gt;"",D185&lt;&gt;"",F185&lt;&gt;"",G185&lt;&gt;""),MAX(A$6:A184)+1,"")</f>
        <v/>
      </c>
      <c r="B185" s="10" t="n"/>
      <c r="C185" s="11" t="n"/>
      <c r="D185" s="12" t="n"/>
      <c r="E185" s="12" t="n"/>
      <c r="F185" s="13" t="n"/>
      <c r="G185" s="13" t="n"/>
      <c r="H185" s="14" t="n"/>
      <c r="I185" s="15">
        <f>IF(N(F185)+N(G185)=0,"",ROUND((N(F185)+N(G185))*N(H185)/(1+N(H185)),2))</f>
        <v/>
      </c>
      <c r="J185" s="15">
        <f>IF(OR(B185&lt;&gt;"",D185&lt;&gt;"",F185&lt;&gt;"",G185&lt;&gt;""),ROUND(Einstellungen!$B$5+SUM(F$7:F185)-SUM(G$7:G185),2),"")</f>
        <v/>
      </c>
      <c r="K185" s="16">
        <f>IF(OR(B185&lt;&gt;"",D185&lt;&gt;"",F185&lt;&gt;"",G185&lt;&gt;""),MID(IF(AND(F185&lt;&gt;"",G185&lt;&gt;""),"; Einnahme und Ausgabe in einer Zeile","")&amp;IF(AND(F185="",G185=""),"; Betrag fehlt","")&amp;IF(B185="","; Datum fehlt",IF(B185&lt;MAX(B$6:B184),"; Datum früher als darüber","")&amp;IF(AND(Einstellungen!$B$6&lt;&gt;"",B185&lt;Einstellungen!$B$6),"; Datum vor dem Anfangsbestand",""))&amp;IF(C185="","; Beleg fehlt","")&amp;IF(N(J185)&lt;0,"; Kassenbestand negativ",""),3,250),"")</f>
        <v/>
      </c>
    </row>
    <row r="186">
      <c r="A186" s="9">
        <f>IF(OR(B186&lt;&gt;"",D186&lt;&gt;"",F186&lt;&gt;"",G186&lt;&gt;""),MAX(A$6:A185)+1,"")</f>
        <v/>
      </c>
      <c r="B186" s="10" t="n"/>
      <c r="C186" s="11" t="n"/>
      <c r="D186" s="12" t="n"/>
      <c r="E186" s="12" t="n"/>
      <c r="F186" s="13" t="n"/>
      <c r="G186" s="13" t="n"/>
      <c r="H186" s="14" t="n"/>
      <c r="I186" s="15">
        <f>IF(N(F186)+N(G186)=0,"",ROUND((N(F186)+N(G186))*N(H186)/(1+N(H186)),2))</f>
        <v/>
      </c>
      <c r="J186" s="15">
        <f>IF(OR(B186&lt;&gt;"",D186&lt;&gt;"",F186&lt;&gt;"",G186&lt;&gt;""),ROUND(Einstellungen!$B$5+SUM(F$7:F186)-SUM(G$7:G186),2),"")</f>
        <v/>
      </c>
      <c r="K186" s="16">
        <f>IF(OR(B186&lt;&gt;"",D186&lt;&gt;"",F186&lt;&gt;"",G186&lt;&gt;""),MID(IF(AND(F186&lt;&gt;"",G186&lt;&gt;""),"; Einnahme und Ausgabe in einer Zeile","")&amp;IF(AND(F186="",G186=""),"; Betrag fehlt","")&amp;IF(B186="","; Datum fehlt",IF(B186&lt;MAX(B$6:B185),"; Datum früher als darüber","")&amp;IF(AND(Einstellungen!$B$6&lt;&gt;"",B186&lt;Einstellungen!$B$6),"; Datum vor dem Anfangsbestand",""))&amp;IF(C186="","; Beleg fehlt","")&amp;IF(N(J186)&lt;0,"; Kassenbestand negativ",""),3,250),"")</f>
        <v/>
      </c>
    </row>
    <row r="187">
      <c r="A187" s="9">
        <f>IF(OR(B187&lt;&gt;"",D187&lt;&gt;"",F187&lt;&gt;"",G187&lt;&gt;""),MAX(A$6:A186)+1,"")</f>
        <v/>
      </c>
      <c r="B187" s="10" t="n"/>
      <c r="C187" s="11" t="n"/>
      <c r="D187" s="12" t="n"/>
      <c r="E187" s="12" t="n"/>
      <c r="F187" s="13" t="n"/>
      <c r="G187" s="13" t="n"/>
      <c r="H187" s="14" t="n"/>
      <c r="I187" s="15">
        <f>IF(N(F187)+N(G187)=0,"",ROUND((N(F187)+N(G187))*N(H187)/(1+N(H187)),2))</f>
        <v/>
      </c>
      <c r="J187" s="15">
        <f>IF(OR(B187&lt;&gt;"",D187&lt;&gt;"",F187&lt;&gt;"",G187&lt;&gt;""),ROUND(Einstellungen!$B$5+SUM(F$7:F187)-SUM(G$7:G187),2),"")</f>
        <v/>
      </c>
      <c r="K187" s="16">
        <f>IF(OR(B187&lt;&gt;"",D187&lt;&gt;"",F187&lt;&gt;"",G187&lt;&gt;""),MID(IF(AND(F187&lt;&gt;"",G187&lt;&gt;""),"; Einnahme und Ausgabe in einer Zeile","")&amp;IF(AND(F187="",G187=""),"; Betrag fehlt","")&amp;IF(B187="","; Datum fehlt",IF(B187&lt;MAX(B$6:B186),"; Datum früher als darüber","")&amp;IF(AND(Einstellungen!$B$6&lt;&gt;"",B187&lt;Einstellungen!$B$6),"; Datum vor dem Anfangsbestand",""))&amp;IF(C187="","; Beleg fehlt","")&amp;IF(N(J187)&lt;0,"; Kassenbestand negativ",""),3,250),"")</f>
        <v/>
      </c>
    </row>
    <row r="188">
      <c r="A188" s="9">
        <f>IF(OR(B188&lt;&gt;"",D188&lt;&gt;"",F188&lt;&gt;"",G188&lt;&gt;""),MAX(A$6:A187)+1,"")</f>
        <v/>
      </c>
      <c r="B188" s="10" t="n"/>
      <c r="C188" s="11" t="n"/>
      <c r="D188" s="12" t="n"/>
      <c r="E188" s="12" t="n"/>
      <c r="F188" s="13" t="n"/>
      <c r="G188" s="13" t="n"/>
      <c r="H188" s="14" t="n"/>
      <c r="I188" s="15">
        <f>IF(N(F188)+N(G188)=0,"",ROUND((N(F188)+N(G188))*N(H188)/(1+N(H188)),2))</f>
        <v/>
      </c>
      <c r="J188" s="15">
        <f>IF(OR(B188&lt;&gt;"",D188&lt;&gt;"",F188&lt;&gt;"",G188&lt;&gt;""),ROUND(Einstellungen!$B$5+SUM(F$7:F188)-SUM(G$7:G188),2),"")</f>
        <v/>
      </c>
      <c r="K188" s="16">
        <f>IF(OR(B188&lt;&gt;"",D188&lt;&gt;"",F188&lt;&gt;"",G188&lt;&gt;""),MID(IF(AND(F188&lt;&gt;"",G188&lt;&gt;""),"; Einnahme und Ausgabe in einer Zeile","")&amp;IF(AND(F188="",G188=""),"; Betrag fehlt","")&amp;IF(B188="","; Datum fehlt",IF(B188&lt;MAX(B$6:B187),"; Datum früher als darüber","")&amp;IF(AND(Einstellungen!$B$6&lt;&gt;"",B188&lt;Einstellungen!$B$6),"; Datum vor dem Anfangsbestand",""))&amp;IF(C188="","; Beleg fehlt","")&amp;IF(N(J188)&lt;0,"; Kassenbestand negativ",""),3,250),"")</f>
        <v/>
      </c>
    </row>
    <row r="189">
      <c r="A189" s="9">
        <f>IF(OR(B189&lt;&gt;"",D189&lt;&gt;"",F189&lt;&gt;"",G189&lt;&gt;""),MAX(A$6:A188)+1,"")</f>
        <v/>
      </c>
      <c r="B189" s="10" t="n"/>
      <c r="C189" s="11" t="n"/>
      <c r="D189" s="12" t="n"/>
      <c r="E189" s="12" t="n"/>
      <c r="F189" s="13" t="n"/>
      <c r="G189" s="13" t="n"/>
      <c r="H189" s="14" t="n"/>
      <c r="I189" s="15">
        <f>IF(N(F189)+N(G189)=0,"",ROUND((N(F189)+N(G189))*N(H189)/(1+N(H189)),2))</f>
        <v/>
      </c>
      <c r="J189" s="15">
        <f>IF(OR(B189&lt;&gt;"",D189&lt;&gt;"",F189&lt;&gt;"",G189&lt;&gt;""),ROUND(Einstellungen!$B$5+SUM(F$7:F189)-SUM(G$7:G189),2),"")</f>
        <v/>
      </c>
      <c r="K189" s="16">
        <f>IF(OR(B189&lt;&gt;"",D189&lt;&gt;"",F189&lt;&gt;"",G189&lt;&gt;""),MID(IF(AND(F189&lt;&gt;"",G189&lt;&gt;""),"; Einnahme und Ausgabe in einer Zeile","")&amp;IF(AND(F189="",G189=""),"; Betrag fehlt","")&amp;IF(B189="","; Datum fehlt",IF(B189&lt;MAX(B$6:B188),"; Datum früher als darüber","")&amp;IF(AND(Einstellungen!$B$6&lt;&gt;"",B189&lt;Einstellungen!$B$6),"; Datum vor dem Anfangsbestand",""))&amp;IF(C189="","; Beleg fehlt","")&amp;IF(N(J189)&lt;0,"; Kassenbestand negativ",""),3,250),"")</f>
        <v/>
      </c>
    </row>
    <row r="190">
      <c r="A190" s="9">
        <f>IF(OR(B190&lt;&gt;"",D190&lt;&gt;"",F190&lt;&gt;"",G190&lt;&gt;""),MAX(A$6:A189)+1,"")</f>
        <v/>
      </c>
      <c r="B190" s="10" t="n"/>
      <c r="C190" s="11" t="n"/>
      <c r="D190" s="12" t="n"/>
      <c r="E190" s="12" t="n"/>
      <c r="F190" s="13" t="n"/>
      <c r="G190" s="13" t="n"/>
      <c r="H190" s="14" t="n"/>
      <c r="I190" s="15">
        <f>IF(N(F190)+N(G190)=0,"",ROUND((N(F190)+N(G190))*N(H190)/(1+N(H190)),2))</f>
        <v/>
      </c>
      <c r="J190" s="15">
        <f>IF(OR(B190&lt;&gt;"",D190&lt;&gt;"",F190&lt;&gt;"",G190&lt;&gt;""),ROUND(Einstellungen!$B$5+SUM(F$7:F190)-SUM(G$7:G190),2),"")</f>
        <v/>
      </c>
      <c r="K190" s="16">
        <f>IF(OR(B190&lt;&gt;"",D190&lt;&gt;"",F190&lt;&gt;"",G190&lt;&gt;""),MID(IF(AND(F190&lt;&gt;"",G190&lt;&gt;""),"; Einnahme und Ausgabe in einer Zeile","")&amp;IF(AND(F190="",G190=""),"; Betrag fehlt","")&amp;IF(B190="","; Datum fehlt",IF(B190&lt;MAX(B$6:B189),"; Datum früher als darüber","")&amp;IF(AND(Einstellungen!$B$6&lt;&gt;"",B190&lt;Einstellungen!$B$6),"; Datum vor dem Anfangsbestand",""))&amp;IF(C190="","; Beleg fehlt","")&amp;IF(N(J190)&lt;0,"; Kassenbestand negativ",""),3,250),"")</f>
        <v/>
      </c>
    </row>
    <row r="191">
      <c r="A191" s="9">
        <f>IF(OR(B191&lt;&gt;"",D191&lt;&gt;"",F191&lt;&gt;"",G191&lt;&gt;""),MAX(A$6:A190)+1,"")</f>
        <v/>
      </c>
      <c r="B191" s="10" t="n"/>
      <c r="C191" s="11" t="n"/>
      <c r="D191" s="12" t="n"/>
      <c r="E191" s="12" t="n"/>
      <c r="F191" s="13" t="n"/>
      <c r="G191" s="13" t="n"/>
      <c r="H191" s="14" t="n"/>
      <c r="I191" s="15">
        <f>IF(N(F191)+N(G191)=0,"",ROUND((N(F191)+N(G191))*N(H191)/(1+N(H191)),2))</f>
        <v/>
      </c>
      <c r="J191" s="15">
        <f>IF(OR(B191&lt;&gt;"",D191&lt;&gt;"",F191&lt;&gt;"",G191&lt;&gt;""),ROUND(Einstellungen!$B$5+SUM(F$7:F191)-SUM(G$7:G191),2),"")</f>
        <v/>
      </c>
      <c r="K191" s="16">
        <f>IF(OR(B191&lt;&gt;"",D191&lt;&gt;"",F191&lt;&gt;"",G191&lt;&gt;""),MID(IF(AND(F191&lt;&gt;"",G191&lt;&gt;""),"; Einnahme und Ausgabe in einer Zeile","")&amp;IF(AND(F191="",G191=""),"; Betrag fehlt","")&amp;IF(B191="","; Datum fehlt",IF(B191&lt;MAX(B$6:B190),"; Datum früher als darüber","")&amp;IF(AND(Einstellungen!$B$6&lt;&gt;"",B191&lt;Einstellungen!$B$6),"; Datum vor dem Anfangsbestand",""))&amp;IF(C191="","; Beleg fehlt","")&amp;IF(N(J191)&lt;0,"; Kassenbestand negativ",""),3,250),"")</f>
        <v/>
      </c>
    </row>
    <row r="192">
      <c r="A192" s="9">
        <f>IF(OR(B192&lt;&gt;"",D192&lt;&gt;"",F192&lt;&gt;"",G192&lt;&gt;""),MAX(A$6:A191)+1,"")</f>
        <v/>
      </c>
      <c r="B192" s="10" t="n"/>
      <c r="C192" s="11" t="n"/>
      <c r="D192" s="12" t="n"/>
      <c r="E192" s="12" t="n"/>
      <c r="F192" s="13" t="n"/>
      <c r="G192" s="13" t="n"/>
      <c r="H192" s="14" t="n"/>
      <c r="I192" s="15">
        <f>IF(N(F192)+N(G192)=0,"",ROUND((N(F192)+N(G192))*N(H192)/(1+N(H192)),2))</f>
        <v/>
      </c>
      <c r="J192" s="15">
        <f>IF(OR(B192&lt;&gt;"",D192&lt;&gt;"",F192&lt;&gt;"",G192&lt;&gt;""),ROUND(Einstellungen!$B$5+SUM(F$7:F192)-SUM(G$7:G192),2),"")</f>
        <v/>
      </c>
      <c r="K192" s="16">
        <f>IF(OR(B192&lt;&gt;"",D192&lt;&gt;"",F192&lt;&gt;"",G192&lt;&gt;""),MID(IF(AND(F192&lt;&gt;"",G192&lt;&gt;""),"; Einnahme und Ausgabe in einer Zeile","")&amp;IF(AND(F192="",G192=""),"; Betrag fehlt","")&amp;IF(B192="","; Datum fehlt",IF(B192&lt;MAX(B$6:B191),"; Datum früher als darüber","")&amp;IF(AND(Einstellungen!$B$6&lt;&gt;"",B192&lt;Einstellungen!$B$6),"; Datum vor dem Anfangsbestand",""))&amp;IF(C192="","; Beleg fehlt","")&amp;IF(N(J192)&lt;0,"; Kassenbestand negativ",""),3,250),"")</f>
        <v/>
      </c>
    </row>
    <row r="193">
      <c r="A193" s="9">
        <f>IF(OR(B193&lt;&gt;"",D193&lt;&gt;"",F193&lt;&gt;"",G193&lt;&gt;""),MAX(A$6:A192)+1,"")</f>
        <v/>
      </c>
      <c r="B193" s="10" t="n"/>
      <c r="C193" s="11" t="n"/>
      <c r="D193" s="12" t="n"/>
      <c r="E193" s="12" t="n"/>
      <c r="F193" s="13" t="n"/>
      <c r="G193" s="13" t="n"/>
      <c r="H193" s="14" t="n"/>
      <c r="I193" s="15">
        <f>IF(N(F193)+N(G193)=0,"",ROUND((N(F193)+N(G193))*N(H193)/(1+N(H193)),2))</f>
        <v/>
      </c>
      <c r="J193" s="15">
        <f>IF(OR(B193&lt;&gt;"",D193&lt;&gt;"",F193&lt;&gt;"",G193&lt;&gt;""),ROUND(Einstellungen!$B$5+SUM(F$7:F193)-SUM(G$7:G193),2),"")</f>
        <v/>
      </c>
      <c r="K193" s="16">
        <f>IF(OR(B193&lt;&gt;"",D193&lt;&gt;"",F193&lt;&gt;"",G193&lt;&gt;""),MID(IF(AND(F193&lt;&gt;"",G193&lt;&gt;""),"; Einnahme und Ausgabe in einer Zeile","")&amp;IF(AND(F193="",G193=""),"; Betrag fehlt","")&amp;IF(B193="","; Datum fehlt",IF(B193&lt;MAX(B$6:B192),"; Datum früher als darüber","")&amp;IF(AND(Einstellungen!$B$6&lt;&gt;"",B193&lt;Einstellungen!$B$6),"; Datum vor dem Anfangsbestand",""))&amp;IF(C193="","; Beleg fehlt","")&amp;IF(N(J193)&lt;0,"; Kassenbestand negativ",""),3,250),"")</f>
        <v/>
      </c>
    </row>
    <row r="194">
      <c r="A194" s="9">
        <f>IF(OR(B194&lt;&gt;"",D194&lt;&gt;"",F194&lt;&gt;"",G194&lt;&gt;""),MAX(A$6:A193)+1,"")</f>
        <v/>
      </c>
      <c r="B194" s="10" t="n"/>
      <c r="C194" s="11" t="n"/>
      <c r="D194" s="12" t="n"/>
      <c r="E194" s="12" t="n"/>
      <c r="F194" s="13" t="n"/>
      <c r="G194" s="13" t="n"/>
      <c r="H194" s="14" t="n"/>
      <c r="I194" s="15">
        <f>IF(N(F194)+N(G194)=0,"",ROUND((N(F194)+N(G194))*N(H194)/(1+N(H194)),2))</f>
        <v/>
      </c>
      <c r="J194" s="15">
        <f>IF(OR(B194&lt;&gt;"",D194&lt;&gt;"",F194&lt;&gt;"",G194&lt;&gt;""),ROUND(Einstellungen!$B$5+SUM(F$7:F194)-SUM(G$7:G194),2),"")</f>
        <v/>
      </c>
      <c r="K194" s="16">
        <f>IF(OR(B194&lt;&gt;"",D194&lt;&gt;"",F194&lt;&gt;"",G194&lt;&gt;""),MID(IF(AND(F194&lt;&gt;"",G194&lt;&gt;""),"; Einnahme und Ausgabe in einer Zeile","")&amp;IF(AND(F194="",G194=""),"; Betrag fehlt","")&amp;IF(B194="","; Datum fehlt",IF(B194&lt;MAX(B$6:B193),"; Datum früher als darüber","")&amp;IF(AND(Einstellungen!$B$6&lt;&gt;"",B194&lt;Einstellungen!$B$6),"; Datum vor dem Anfangsbestand",""))&amp;IF(C194="","; Beleg fehlt","")&amp;IF(N(J194)&lt;0,"; Kassenbestand negativ",""),3,250),"")</f>
        <v/>
      </c>
    </row>
    <row r="195">
      <c r="A195" s="9">
        <f>IF(OR(B195&lt;&gt;"",D195&lt;&gt;"",F195&lt;&gt;"",G195&lt;&gt;""),MAX(A$6:A194)+1,"")</f>
        <v/>
      </c>
      <c r="B195" s="10" t="n"/>
      <c r="C195" s="11" t="n"/>
      <c r="D195" s="12" t="n"/>
      <c r="E195" s="12" t="n"/>
      <c r="F195" s="13" t="n"/>
      <c r="G195" s="13" t="n"/>
      <c r="H195" s="14" t="n"/>
      <c r="I195" s="15">
        <f>IF(N(F195)+N(G195)=0,"",ROUND((N(F195)+N(G195))*N(H195)/(1+N(H195)),2))</f>
        <v/>
      </c>
      <c r="J195" s="15">
        <f>IF(OR(B195&lt;&gt;"",D195&lt;&gt;"",F195&lt;&gt;"",G195&lt;&gt;""),ROUND(Einstellungen!$B$5+SUM(F$7:F195)-SUM(G$7:G195),2),"")</f>
        <v/>
      </c>
      <c r="K195" s="16">
        <f>IF(OR(B195&lt;&gt;"",D195&lt;&gt;"",F195&lt;&gt;"",G195&lt;&gt;""),MID(IF(AND(F195&lt;&gt;"",G195&lt;&gt;""),"; Einnahme und Ausgabe in einer Zeile","")&amp;IF(AND(F195="",G195=""),"; Betrag fehlt","")&amp;IF(B195="","; Datum fehlt",IF(B195&lt;MAX(B$6:B194),"; Datum früher als darüber","")&amp;IF(AND(Einstellungen!$B$6&lt;&gt;"",B195&lt;Einstellungen!$B$6),"; Datum vor dem Anfangsbestand",""))&amp;IF(C195="","; Beleg fehlt","")&amp;IF(N(J195)&lt;0,"; Kassenbestand negativ",""),3,250),"")</f>
        <v/>
      </c>
    </row>
    <row r="196">
      <c r="A196" s="9">
        <f>IF(OR(B196&lt;&gt;"",D196&lt;&gt;"",F196&lt;&gt;"",G196&lt;&gt;""),MAX(A$6:A195)+1,"")</f>
        <v/>
      </c>
      <c r="B196" s="10" t="n"/>
      <c r="C196" s="11" t="n"/>
      <c r="D196" s="12" t="n"/>
      <c r="E196" s="12" t="n"/>
      <c r="F196" s="13" t="n"/>
      <c r="G196" s="13" t="n"/>
      <c r="H196" s="14" t="n"/>
      <c r="I196" s="15">
        <f>IF(N(F196)+N(G196)=0,"",ROUND((N(F196)+N(G196))*N(H196)/(1+N(H196)),2))</f>
        <v/>
      </c>
      <c r="J196" s="15">
        <f>IF(OR(B196&lt;&gt;"",D196&lt;&gt;"",F196&lt;&gt;"",G196&lt;&gt;""),ROUND(Einstellungen!$B$5+SUM(F$7:F196)-SUM(G$7:G196),2),"")</f>
        <v/>
      </c>
      <c r="K196" s="16">
        <f>IF(OR(B196&lt;&gt;"",D196&lt;&gt;"",F196&lt;&gt;"",G196&lt;&gt;""),MID(IF(AND(F196&lt;&gt;"",G196&lt;&gt;""),"; Einnahme und Ausgabe in einer Zeile","")&amp;IF(AND(F196="",G196=""),"; Betrag fehlt","")&amp;IF(B196="","; Datum fehlt",IF(B196&lt;MAX(B$6:B195),"; Datum früher als darüber","")&amp;IF(AND(Einstellungen!$B$6&lt;&gt;"",B196&lt;Einstellungen!$B$6),"; Datum vor dem Anfangsbestand",""))&amp;IF(C196="","; Beleg fehlt","")&amp;IF(N(J196)&lt;0,"; Kassenbestand negativ",""),3,250),"")</f>
        <v/>
      </c>
    </row>
    <row r="197">
      <c r="A197" s="9">
        <f>IF(OR(B197&lt;&gt;"",D197&lt;&gt;"",F197&lt;&gt;"",G197&lt;&gt;""),MAX(A$6:A196)+1,"")</f>
        <v/>
      </c>
      <c r="B197" s="10" t="n"/>
      <c r="C197" s="11" t="n"/>
      <c r="D197" s="12" t="n"/>
      <c r="E197" s="12" t="n"/>
      <c r="F197" s="13" t="n"/>
      <c r="G197" s="13" t="n"/>
      <c r="H197" s="14" t="n"/>
      <c r="I197" s="15">
        <f>IF(N(F197)+N(G197)=0,"",ROUND((N(F197)+N(G197))*N(H197)/(1+N(H197)),2))</f>
        <v/>
      </c>
      <c r="J197" s="15">
        <f>IF(OR(B197&lt;&gt;"",D197&lt;&gt;"",F197&lt;&gt;"",G197&lt;&gt;""),ROUND(Einstellungen!$B$5+SUM(F$7:F197)-SUM(G$7:G197),2),"")</f>
        <v/>
      </c>
      <c r="K197" s="16">
        <f>IF(OR(B197&lt;&gt;"",D197&lt;&gt;"",F197&lt;&gt;"",G197&lt;&gt;""),MID(IF(AND(F197&lt;&gt;"",G197&lt;&gt;""),"; Einnahme und Ausgabe in einer Zeile","")&amp;IF(AND(F197="",G197=""),"; Betrag fehlt","")&amp;IF(B197="","; Datum fehlt",IF(B197&lt;MAX(B$6:B196),"; Datum früher als darüber","")&amp;IF(AND(Einstellungen!$B$6&lt;&gt;"",B197&lt;Einstellungen!$B$6),"; Datum vor dem Anfangsbestand",""))&amp;IF(C197="","; Beleg fehlt","")&amp;IF(N(J197)&lt;0,"; Kassenbestand negativ",""),3,250),"")</f>
        <v/>
      </c>
    </row>
    <row r="198">
      <c r="A198" s="9">
        <f>IF(OR(B198&lt;&gt;"",D198&lt;&gt;"",F198&lt;&gt;"",G198&lt;&gt;""),MAX(A$6:A197)+1,"")</f>
        <v/>
      </c>
      <c r="B198" s="10" t="n"/>
      <c r="C198" s="11" t="n"/>
      <c r="D198" s="12" t="n"/>
      <c r="E198" s="12" t="n"/>
      <c r="F198" s="13" t="n"/>
      <c r="G198" s="13" t="n"/>
      <c r="H198" s="14" t="n"/>
      <c r="I198" s="15">
        <f>IF(N(F198)+N(G198)=0,"",ROUND((N(F198)+N(G198))*N(H198)/(1+N(H198)),2))</f>
        <v/>
      </c>
      <c r="J198" s="15">
        <f>IF(OR(B198&lt;&gt;"",D198&lt;&gt;"",F198&lt;&gt;"",G198&lt;&gt;""),ROUND(Einstellungen!$B$5+SUM(F$7:F198)-SUM(G$7:G198),2),"")</f>
        <v/>
      </c>
      <c r="K198" s="16">
        <f>IF(OR(B198&lt;&gt;"",D198&lt;&gt;"",F198&lt;&gt;"",G198&lt;&gt;""),MID(IF(AND(F198&lt;&gt;"",G198&lt;&gt;""),"; Einnahme und Ausgabe in einer Zeile","")&amp;IF(AND(F198="",G198=""),"; Betrag fehlt","")&amp;IF(B198="","; Datum fehlt",IF(B198&lt;MAX(B$6:B197),"; Datum früher als darüber","")&amp;IF(AND(Einstellungen!$B$6&lt;&gt;"",B198&lt;Einstellungen!$B$6),"; Datum vor dem Anfangsbestand",""))&amp;IF(C198="","; Beleg fehlt","")&amp;IF(N(J198)&lt;0,"; Kassenbestand negativ",""),3,250),"")</f>
        <v/>
      </c>
    </row>
    <row r="199">
      <c r="A199" s="9">
        <f>IF(OR(B199&lt;&gt;"",D199&lt;&gt;"",F199&lt;&gt;"",G199&lt;&gt;""),MAX(A$6:A198)+1,"")</f>
        <v/>
      </c>
      <c r="B199" s="10" t="n"/>
      <c r="C199" s="11" t="n"/>
      <c r="D199" s="12" t="n"/>
      <c r="E199" s="12" t="n"/>
      <c r="F199" s="13" t="n"/>
      <c r="G199" s="13" t="n"/>
      <c r="H199" s="14" t="n"/>
      <c r="I199" s="15">
        <f>IF(N(F199)+N(G199)=0,"",ROUND((N(F199)+N(G199))*N(H199)/(1+N(H199)),2))</f>
        <v/>
      </c>
      <c r="J199" s="15">
        <f>IF(OR(B199&lt;&gt;"",D199&lt;&gt;"",F199&lt;&gt;"",G199&lt;&gt;""),ROUND(Einstellungen!$B$5+SUM(F$7:F199)-SUM(G$7:G199),2),"")</f>
        <v/>
      </c>
      <c r="K199" s="16">
        <f>IF(OR(B199&lt;&gt;"",D199&lt;&gt;"",F199&lt;&gt;"",G199&lt;&gt;""),MID(IF(AND(F199&lt;&gt;"",G199&lt;&gt;""),"; Einnahme und Ausgabe in einer Zeile","")&amp;IF(AND(F199="",G199=""),"; Betrag fehlt","")&amp;IF(B199="","; Datum fehlt",IF(B199&lt;MAX(B$6:B198),"; Datum früher als darüber","")&amp;IF(AND(Einstellungen!$B$6&lt;&gt;"",B199&lt;Einstellungen!$B$6),"; Datum vor dem Anfangsbestand",""))&amp;IF(C199="","; Beleg fehlt","")&amp;IF(N(J199)&lt;0,"; Kassenbestand negativ",""),3,250),"")</f>
        <v/>
      </c>
    </row>
    <row r="200">
      <c r="A200" s="9">
        <f>IF(OR(B200&lt;&gt;"",D200&lt;&gt;"",F200&lt;&gt;"",G200&lt;&gt;""),MAX(A$6:A199)+1,"")</f>
        <v/>
      </c>
      <c r="B200" s="10" t="n"/>
      <c r="C200" s="11" t="n"/>
      <c r="D200" s="12" t="n"/>
      <c r="E200" s="12" t="n"/>
      <c r="F200" s="13" t="n"/>
      <c r="G200" s="13" t="n"/>
      <c r="H200" s="14" t="n"/>
      <c r="I200" s="15">
        <f>IF(N(F200)+N(G200)=0,"",ROUND((N(F200)+N(G200))*N(H200)/(1+N(H200)),2))</f>
        <v/>
      </c>
      <c r="J200" s="15">
        <f>IF(OR(B200&lt;&gt;"",D200&lt;&gt;"",F200&lt;&gt;"",G200&lt;&gt;""),ROUND(Einstellungen!$B$5+SUM(F$7:F200)-SUM(G$7:G200),2),"")</f>
        <v/>
      </c>
      <c r="K200" s="16">
        <f>IF(OR(B200&lt;&gt;"",D200&lt;&gt;"",F200&lt;&gt;"",G200&lt;&gt;""),MID(IF(AND(F200&lt;&gt;"",G200&lt;&gt;""),"; Einnahme und Ausgabe in einer Zeile","")&amp;IF(AND(F200="",G200=""),"; Betrag fehlt","")&amp;IF(B200="","; Datum fehlt",IF(B200&lt;MAX(B$6:B199),"; Datum früher als darüber","")&amp;IF(AND(Einstellungen!$B$6&lt;&gt;"",B200&lt;Einstellungen!$B$6),"; Datum vor dem Anfangsbestand",""))&amp;IF(C200="","; Beleg fehlt","")&amp;IF(N(J200)&lt;0,"; Kassenbestand negativ",""),3,250),"")</f>
        <v/>
      </c>
    </row>
    <row r="201">
      <c r="A201" s="9">
        <f>IF(OR(B201&lt;&gt;"",D201&lt;&gt;"",F201&lt;&gt;"",G201&lt;&gt;""),MAX(A$6:A200)+1,"")</f>
        <v/>
      </c>
      <c r="B201" s="10" t="n"/>
      <c r="C201" s="11" t="n"/>
      <c r="D201" s="12" t="n"/>
      <c r="E201" s="12" t="n"/>
      <c r="F201" s="13" t="n"/>
      <c r="G201" s="13" t="n"/>
      <c r="H201" s="14" t="n"/>
      <c r="I201" s="15">
        <f>IF(N(F201)+N(G201)=0,"",ROUND((N(F201)+N(G201))*N(H201)/(1+N(H201)),2))</f>
        <v/>
      </c>
      <c r="J201" s="15">
        <f>IF(OR(B201&lt;&gt;"",D201&lt;&gt;"",F201&lt;&gt;"",G201&lt;&gt;""),ROUND(Einstellungen!$B$5+SUM(F$7:F201)-SUM(G$7:G201),2),"")</f>
        <v/>
      </c>
      <c r="K201" s="16">
        <f>IF(OR(B201&lt;&gt;"",D201&lt;&gt;"",F201&lt;&gt;"",G201&lt;&gt;""),MID(IF(AND(F201&lt;&gt;"",G201&lt;&gt;""),"; Einnahme und Ausgabe in einer Zeile","")&amp;IF(AND(F201="",G201=""),"; Betrag fehlt","")&amp;IF(B201="","; Datum fehlt",IF(B201&lt;MAX(B$6:B200),"; Datum früher als darüber","")&amp;IF(AND(Einstellungen!$B$6&lt;&gt;"",B201&lt;Einstellungen!$B$6),"; Datum vor dem Anfangsbestand",""))&amp;IF(C201="","; Beleg fehlt","")&amp;IF(N(J201)&lt;0,"; Kassenbestand negativ",""),3,250),"")</f>
        <v/>
      </c>
    </row>
    <row r="202">
      <c r="A202" s="9">
        <f>IF(OR(B202&lt;&gt;"",D202&lt;&gt;"",F202&lt;&gt;"",G202&lt;&gt;""),MAX(A$6:A201)+1,"")</f>
        <v/>
      </c>
      <c r="B202" s="10" t="n"/>
      <c r="C202" s="11" t="n"/>
      <c r="D202" s="12" t="n"/>
      <c r="E202" s="12" t="n"/>
      <c r="F202" s="13" t="n"/>
      <c r="G202" s="13" t="n"/>
      <c r="H202" s="14" t="n"/>
      <c r="I202" s="15">
        <f>IF(N(F202)+N(G202)=0,"",ROUND((N(F202)+N(G202))*N(H202)/(1+N(H202)),2))</f>
        <v/>
      </c>
      <c r="J202" s="15">
        <f>IF(OR(B202&lt;&gt;"",D202&lt;&gt;"",F202&lt;&gt;"",G202&lt;&gt;""),ROUND(Einstellungen!$B$5+SUM(F$7:F202)-SUM(G$7:G202),2),"")</f>
        <v/>
      </c>
      <c r="K202" s="16">
        <f>IF(OR(B202&lt;&gt;"",D202&lt;&gt;"",F202&lt;&gt;"",G202&lt;&gt;""),MID(IF(AND(F202&lt;&gt;"",G202&lt;&gt;""),"; Einnahme und Ausgabe in einer Zeile","")&amp;IF(AND(F202="",G202=""),"; Betrag fehlt","")&amp;IF(B202="","; Datum fehlt",IF(B202&lt;MAX(B$6:B201),"; Datum früher als darüber","")&amp;IF(AND(Einstellungen!$B$6&lt;&gt;"",B202&lt;Einstellungen!$B$6),"; Datum vor dem Anfangsbestand",""))&amp;IF(C202="","; Beleg fehlt","")&amp;IF(N(J202)&lt;0,"; Kassenbestand negativ",""),3,250),"")</f>
        <v/>
      </c>
    </row>
    <row r="203">
      <c r="A203" s="9">
        <f>IF(OR(B203&lt;&gt;"",D203&lt;&gt;"",F203&lt;&gt;"",G203&lt;&gt;""),MAX(A$6:A202)+1,"")</f>
        <v/>
      </c>
      <c r="B203" s="10" t="n"/>
      <c r="C203" s="11" t="n"/>
      <c r="D203" s="12" t="n"/>
      <c r="E203" s="12" t="n"/>
      <c r="F203" s="13" t="n"/>
      <c r="G203" s="13" t="n"/>
      <c r="H203" s="14" t="n"/>
      <c r="I203" s="15">
        <f>IF(N(F203)+N(G203)=0,"",ROUND((N(F203)+N(G203))*N(H203)/(1+N(H203)),2))</f>
        <v/>
      </c>
      <c r="J203" s="15">
        <f>IF(OR(B203&lt;&gt;"",D203&lt;&gt;"",F203&lt;&gt;"",G203&lt;&gt;""),ROUND(Einstellungen!$B$5+SUM(F$7:F203)-SUM(G$7:G203),2),"")</f>
        <v/>
      </c>
      <c r="K203" s="16">
        <f>IF(OR(B203&lt;&gt;"",D203&lt;&gt;"",F203&lt;&gt;"",G203&lt;&gt;""),MID(IF(AND(F203&lt;&gt;"",G203&lt;&gt;""),"; Einnahme und Ausgabe in einer Zeile","")&amp;IF(AND(F203="",G203=""),"; Betrag fehlt","")&amp;IF(B203="","; Datum fehlt",IF(B203&lt;MAX(B$6:B202),"; Datum früher als darüber","")&amp;IF(AND(Einstellungen!$B$6&lt;&gt;"",B203&lt;Einstellungen!$B$6),"; Datum vor dem Anfangsbestand",""))&amp;IF(C203="","; Beleg fehlt","")&amp;IF(N(J203)&lt;0,"; Kassenbestand negativ",""),3,250),"")</f>
        <v/>
      </c>
    </row>
    <row r="204">
      <c r="A204" s="9">
        <f>IF(OR(B204&lt;&gt;"",D204&lt;&gt;"",F204&lt;&gt;"",G204&lt;&gt;""),MAX(A$6:A203)+1,"")</f>
        <v/>
      </c>
      <c r="B204" s="10" t="n"/>
      <c r="C204" s="11" t="n"/>
      <c r="D204" s="12" t="n"/>
      <c r="E204" s="12" t="n"/>
      <c r="F204" s="13" t="n"/>
      <c r="G204" s="13" t="n"/>
      <c r="H204" s="14" t="n"/>
      <c r="I204" s="15">
        <f>IF(N(F204)+N(G204)=0,"",ROUND((N(F204)+N(G204))*N(H204)/(1+N(H204)),2))</f>
        <v/>
      </c>
      <c r="J204" s="15">
        <f>IF(OR(B204&lt;&gt;"",D204&lt;&gt;"",F204&lt;&gt;"",G204&lt;&gt;""),ROUND(Einstellungen!$B$5+SUM(F$7:F204)-SUM(G$7:G204),2),"")</f>
        <v/>
      </c>
      <c r="K204" s="16">
        <f>IF(OR(B204&lt;&gt;"",D204&lt;&gt;"",F204&lt;&gt;"",G204&lt;&gt;""),MID(IF(AND(F204&lt;&gt;"",G204&lt;&gt;""),"; Einnahme und Ausgabe in einer Zeile","")&amp;IF(AND(F204="",G204=""),"; Betrag fehlt","")&amp;IF(B204="","; Datum fehlt",IF(B204&lt;MAX(B$6:B203),"; Datum früher als darüber","")&amp;IF(AND(Einstellungen!$B$6&lt;&gt;"",B204&lt;Einstellungen!$B$6),"; Datum vor dem Anfangsbestand",""))&amp;IF(C204="","; Beleg fehlt","")&amp;IF(N(J204)&lt;0,"; Kassenbestand negativ",""),3,250),"")</f>
        <v/>
      </c>
    </row>
    <row r="205">
      <c r="A205" s="9">
        <f>IF(OR(B205&lt;&gt;"",D205&lt;&gt;"",F205&lt;&gt;"",G205&lt;&gt;""),MAX(A$6:A204)+1,"")</f>
        <v/>
      </c>
      <c r="B205" s="10" t="n"/>
      <c r="C205" s="11" t="n"/>
      <c r="D205" s="12" t="n"/>
      <c r="E205" s="12" t="n"/>
      <c r="F205" s="13" t="n"/>
      <c r="G205" s="13" t="n"/>
      <c r="H205" s="14" t="n"/>
      <c r="I205" s="15">
        <f>IF(N(F205)+N(G205)=0,"",ROUND((N(F205)+N(G205))*N(H205)/(1+N(H205)),2))</f>
        <v/>
      </c>
      <c r="J205" s="15">
        <f>IF(OR(B205&lt;&gt;"",D205&lt;&gt;"",F205&lt;&gt;"",G205&lt;&gt;""),ROUND(Einstellungen!$B$5+SUM(F$7:F205)-SUM(G$7:G205),2),"")</f>
        <v/>
      </c>
      <c r="K205" s="16">
        <f>IF(OR(B205&lt;&gt;"",D205&lt;&gt;"",F205&lt;&gt;"",G205&lt;&gt;""),MID(IF(AND(F205&lt;&gt;"",G205&lt;&gt;""),"; Einnahme und Ausgabe in einer Zeile","")&amp;IF(AND(F205="",G205=""),"; Betrag fehlt","")&amp;IF(B205="","; Datum fehlt",IF(B205&lt;MAX(B$6:B204),"; Datum früher als darüber","")&amp;IF(AND(Einstellungen!$B$6&lt;&gt;"",B205&lt;Einstellungen!$B$6),"; Datum vor dem Anfangsbestand",""))&amp;IF(C205="","; Beleg fehlt","")&amp;IF(N(J205)&lt;0,"; Kassenbestand negativ",""),3,250),"")</f>
        <v/>
      </c>
    </row>
    <row r="206">
      <c r="A206" s="9">
        <f>IF(OR(B206&lt;&gt;"",D206&lt;&gt;"",F206&lt;&gt;"",G206&lt;&gt;""),MAX(A$6:A205)+1,"")</f>
        <v/>
      </c>
      <c r="B206" s="10" t="n"/>
      <c r="C206" s="11" t="n"/>
      <c r="D206" s="12" t="n"/>
      <c r="E206" s="12" t="n"/>
      <c r="F206" s="13" t="n"/>
      <c r="G206" s="13" t="n"/>
      <c r="H206" s="14" t="n"/>
      <c r="I206" s="15">
        <f>IF(N(F206)+N(G206)=0,"",ROUND((N(F206)+N(G206))*N(H206)/(1+N(H206)),2))</f>
        <v/>
      </c>
      <c r="J206" s="15">
        <f>IF(OR(B206&lt;&gt;"",D206&lt;&gt;"",F206&lt;&gt;"",G206&lt;&gt;""),ROUND(Einstellungen!$B$5+SUM(F$7:F206)-SUM(G$7:G206),2),"")</f>
        <v/>
      </c>
      <c r="K206" s="16">
        <f>IF(OR(B206&lt;&gt;"",D206&lt;&gt;"",F206&lt;&gt;"",G206&lt;&gt;""),MID(IF(AND(F206&lt;&gt;"",G206&lt;&gt;""),"; Einnahme und Ausgabe in einer Zeile","")&amp;IF(AND(F206="",G206=""),"; Betrag fehlt","")&amp;IF(B206="","; Datum fehlt",IF(B206&lt;MAX(B$6:B205),"; Datum früher als darüber","")&amp;IF(AND(Einstellungen!$B$6&lt;&gt;"",B206&lt;Einstellungen!$B$6),"; Datum vor dem Anfangsbestand",""))&amp;IF(C206="","; Beleg fehlt","")&amp;IF(N(J206)&lt;0,"; Kassenbestand negativ",""),3,250),"")</f>
        <v/>
      </c>
    </row>
    <row r="207">
      <c r="A207" s="9">
        <f>IF(OR(B207&lt;&gt;"",D207&lt;&gt;"",F207&lt;&gt;"",G207&lt;&gt;""),MAX(A$6:A206)+1,"")</f>
        <v/>
      </c>
      <c r="B207" s="10" t="n"/>
      <c r="C207" s="11" t="n"/>
      <c r="D207" s="12" t="n"/>
      <c r="E207" s="12" t="n"/>
      <c r="F207" s="13" t="n"/>
      <c r="G207" s="13" t="n"/>
      <c r="H207" s="14" t="n"/>
      <c r="I207" s="15">
        <f>IF(N(F207)+N(G207)=0,"",ROUND((N(F207)+N(G207))*N(H207)/(1+N(H207)),2))</f>
        <v/>
      </c>
      <c r="J207" s="15">
        <f>IF(OR(B207&lt;&gt;"",D207&lt;&gt;"",F207&lt;&gt;"",G207&lt;&gt;""),ROUND(Einstellungen!$B$5+SUM(F$7:F207)-SUM(G$7:G207),2),"")</f>
        <v/>
      </c>
      <c r="K207" s="16">
        <f>IF(OR(B207&lt;&gt;"",D207&lt;&gt;"",F207&lt;&gt;"",G207&lt;&gt;""),MID(IF(AND(F207&lt;&gt;"",G207&lt;&gt;""),"; Einnahme und Ausgabe in einer Zeile","")&amp;IF(AND(F207="",G207=""),"; Betrag fehlt","")&amp;IF(B207="","; Datum fehlt",IF(B207&lt;MAX(B$6:B206),"; Datum früher als darüber","")&amp;IF(AND(Einstellungen!$B$6&lt;&gt;"",B207&lt;Einstellungen!$B$6),"; Datum vor dem Anfangsbestand",""))&amp;IF(C207="","; Beleg fehlt","")&amp;IF(N(J207)&lt;0,"; Kassenbestand negativ",""),3,250),"")</f>
        <v/>
      </c>
    </row>
    <row r="208">
      <c r="A208" s="9">
        <f>IF(OR(B208&lt;&gt;"",D208&lt;&gt;"",F208&lt;&gt;"",G208&lt;&gt;""),MAX(A$6:A207)+1,"")</f>
        <v/>
      </c>
      <c r="B208" s="10" t="n"/>
      <c r="C208" s="11" t="n"/>
      <c r="D208" s="12" t="n"/>
      <c r="E208" s="12" t="n"/>
      <c r="F208" s="13" t="n"/>
      <c r="G208" s="13" t="n"/>
      <c r="H208" s="14" t="n"/>
      <c r="I208" s="15">
        <f>IF(N(F208)+N(G208)=0,"",ROUND((N(F208)+N(G208))*N(H208)/(1+N(H208)),2))</f>
        <v/>
      </c>
      <c r="J208" s="15">
        <f>IF(OR(B208&lt;&gt;"",D208&lt;&gt;"",F208&lt;&gt;"",G208&lt;&gt;""),ROUND(Einstellungen!$B$5+SUM(F$7:F208)-SUM(G$7:G208),2),"")</f>
        <v/>
      </c>
      <c r="K208" s="16">
        <f>IF(OR(B208&lt;&gt;"",D208&lt;&gt;"",F208&lt;&gt;"",G208&lt;&gt;""),MID(IF(AND(F208&lt;&gt;"",G208&lt;&gt;""),"; Einnahme und Ausgabe in einer Zeile","")&amp;IF(AND(F208="",G208=""),"; Betrag fehlt","")&amp;IF(B208="","; Datum fehlt",IF(B208&lt;MAX(B$6:B207),"; Datum früher als darüber","")&amp;IF(AND(Einstellungen!$B$6&lt;&gt;"",B208&lt;Einstellungen!$B$6),"; Datum vor dem Anfangsbestand",""))&amp;IF(C208="","; Beleg fehlt","")&amp;IF(N(J208)&lt;0,"; Kassenbestand negativ",""),3,250),"")</f>
        <v/>
      </c>
    </row>
    <row r="209">
      <c r="A209" s="9">
        <f>IF(OR(B209&lt;&gt;"",D209&lt;&gt;"",F209&lt;&gt;"",G209&lt;&gt;""),MAX(A$6:A208)+1,"")</f>
        <v/>
      </c>
      <c r="B209" s="10" t="n"/>
      <c r="C209" s="11" t="n"/>
      <c r="D209" s="12" t="n"/>
      <c r="E209" s="12" t="n"/>
      <c r="F209" s="13" t="n"/>
      <c r="G209" s="13" t="n"/>
      <c r="H209" s="14" t="n"/>
      <c r="I209" s="15">
        <f>IF(N(F209)+N(G209)=0,"",ROUND((N(F209)+N(G209))*N(H209)/(1+N(H209)),2))</f>
        <v/>
      </c>
      <c r="J209" s="15">
        <f>IF(OR(B209&lt;&gt;"",D209&lt;&gt;"",F209&lt;&gt;"",G209&lt;&gt;""),ROUND(Einstellungen!$B$5+SUM(F$7:F209)-SUM(G$7:G209),2),"")</f>
        <v/>
      </c>
      <c r="K209" s="16">
        <f>IF(OR(B209&lt;&gt;"",D209&lt;&gt;"",F209&lt;&gt;"",G209&lt;&gt;""),MID(IF(AND(F209&lt;&gt;"",G209&lt;&gt;""),"; Einnahme und Ausgabe in einer Zeile","")&amp;IF(AND(F209="",G209=""),"; Betrag fehlt","")&amp;IF(B209="","; Datum fehlt",IF(B209&lt;MAX(B$6:B208),"; Datum früher als darüber","")&amp;IF(AND(Einstellungen!$B$6&lt;&gt;"",B209&lt;Einstellungen!$B$6),"; Datum vor dem Anfangsbestand",""))&amp;IF(C209="","; Beleg fehlt","")&amp;IF(N(J209)&lt;0,"; Kassenbestand negativ",""),3,250),"")</f>
        <v/>
      </c>
    </row>
    <row r="210">
      <c r="A210" s="9">
        <f>IF(OR(B210&lt;&gt;"",D210&lt;&gt;"",F210&lt;&gt;"",G210&lt;&gt;""),MAX(A$6:A209)+1,"")</f>
        <v/>
      </c>
      <c r="B210" s="10" t="n"/>
      <c r="C210" s="11" t="n"/>
      <c r="D210" s="12" t="n"/>
      <c r="E210" s="12" t="n"/>
      <c r="F210" s="13" t="n"/>
      <c r="G210" s="13" t="n"/>
      <c r="H210" s="14" t="n"/>
      <c r="I210" s="15">
        <f>IF(N(F210)+N(G210)=0,"",ROUND((N(F210)+N(G210))*N(H210)/(1+N(H210)),2))</f>
        <v/>
      </c>
      <c r="J210" s="15">
        <f>IF(OR(B210&lt;&gt;"",D210&lt;&gt;"",F210&lt;&gt;"",G210&lt;&gt;""),ROUND(Einstellungen!$B$5+SUM(F$7:F210)-SUM(G$7:G210),2),"")</f>
        <v/>
      </c>
      <c r="K210" s="16">
        <f>IF(OR(B210&lt;&gt;"",D210&lt;&gt;"",F210&lt;&gt;"",G210&lt;&gt;""),MID(IF(AND(F210&lt;&gt;"",G210&lt;&gt;""),"; Einnahme und Ausgabe in einer Zeile","")&amp;IF(AND(F210="",G210=""),"; Betrag fehlt","")&amp;IF(B210="","; Datum fehlt",IF(B210&lt;MAX(B$6:B209),"; Datum früher als darüber","")&amp;IF(AND(Einstellungen!$B$6&lt;&gt;"",B210&lt;Einstellungen!$B$6),"; Datum vor dem Anfangsbestand",""))&amp;IF(C210="","; Beleg fehlt","")&amp;IF(N(J210)&lt;0,"; Kassenbestand negativ",""),3,250),"")</f>
        <v/>
      </c>
    </row>
    <row r="211">
      <c r="A211" s="9">
        <f>IF(OR(B211&lt;&gt;"",D211&lt;&gt;"",F211&lt;&gt;"",G211&lt;&gt;""),MAX(A$6:A210)+1,"")</f>
        <v/>
      </c>
      <c r="B211" s="10" t="n"/>
      <c r="C211" s="11" t="n"/>
      <c r="D211" s="12" t="n"/>
      <c r="E211" s="12" t="n"/>
      <c r="F211" s="13" t="n"/>
      <c r="G211" s="13" t="n"/>
      <c r="H211" s="14" t="n"/>
      <c r="I211" s="15">
        <f>IF(N(F211)+N(G211)=0,"",ROUND((N(F211)+N(G211))*N(H211)/(1+N(H211)),2))</f>
        <v/>
      </c>
      <c r="J211" s="15">
        <f>IF(OR(B211&lt;&gt;"",D211&lt;&gt;"",F211&lt;&gt;"",G211&lt;&gt;""),ROUND(Einstellungen!$B$5+SUM(F$7:F211)-SUM(G$7:G211),2),"")</f>
        <v/>
      </c>
      <c r="K211" s="16">
        <f>IF(OR(B211&lt;&gt;"",D211&lt;&gt;"",F211&lt;&gt;"",G211&lt;&gt;""),MID(IF(AND(F211&lt;&gt;"",G211&lt;&gt;""),"; Einnahme und Ausgabe in einer Zeile","")&amp;IF(AND(F211="",G211=""),"; Betrag fehlt","")&amp;IF(B211="","; Datum fehlt",IF(B211&lt;MAX(B$6:B210),"; Datum früher als darüber","")&amp;IF(AND(Einstellungen!$B$6&lt;&gt;"",B211&lt;Einstellungen!$B$6),"; Datum vor dem Anfangsbestand",""))&amp;IF(C211="","; Beleg fehlt","")&amp;IF(N(J211)&lt;0,"; Kassenbestand negativ",""),3,250),"")</f>
        <v/>
      </c>
    </row>
    <row r="212">
      <c r="A212" s="9">
        <f>IF(OR(B212&lt;&gt;"",D212&lt;&gt;"",F212&lt;&gt;"",G212&lt;&gt;""),MAX(A$6:A211)+1,"")</f>
        <v/>
      </c>
      <c r="B212" s="10" t="n"/>
      <c r="C212" s="11" t="n"/>
      <c r="D212" s="12" t="n"/>
      <c r="E212" s="12" t="n"/>
      <c r="F212" s="13" t="n"/>
      <c r="G212" s="13" t="n"/>
      <c r="H212" s="14" t="n"/>
      <c r="I212" s="15">
        <f>IF(N(F212)+N(G212)=0,"",ROUND((N(F212)+N(G212))*N(H212)/(1+N(H212)),2))</f>
        <v/>
      </c>
      <c r="J212" s="15">
        <f>IF(OR(B212&lt;&gt;"",D212&lt;&gt;"",F212&lt;&gt;"",G212&lt;&gt;""),ROUND(Einstellungen!$B$5+SUM(F$7:F212)-SUM(G$7:G212),2),"")</f>
        <v/>
      </c>
      <c r="K212" s="16">
        <f>IF(OR(B212&lt;&gt;"",D212&lt;&gt;"",F212&lt;&gt;"",G212&lt;&gt;""),MID(IF(AND(F212&lt;&gt;"",G212&lt;&gt;""),"; Einnahme und Ausgabe in einer Zeile","")&amp;IF(AND(F212="",G212=""),"; Betrag fehlt","")&amp;IF(B212="","; Datum fehlt",IF(B212&lt;MAX(B$6:B211),"; Datum früher als darüber","")&amp;IF(AND(Einstellungen!$B$6&lt;&gt;"",B212&lt;Einstellungen!$B$6),"; Datum vor dem Anfangsbestand",""))&amp;IF(C212="","; Beleg fehlt","")&amp;IF(N(J212)&lt;0,"; Kassenbestand negativ",""),3,250),"")</f>
        <v/>
      </c>
    </row>
    <row r="213">
      <c r="A213" s="9">
        <f>IF(OR(B213&lt;&gt;"",D213&lt;&gt;"",F213&lt;&gt;"",G213&lt;&gt;""),MAX(A$6:A212)+1,"")</f>
        <v/>
      </c>
      <c r="B213" s="10" t="n"/>
      <c r="C213" s="11" t="n"/>
      <c r="D213" s="12" t="n"/>
      <c r="E213" s="12" t="n"/>
      <c r="F213" s="13" t="n"/>
      <c r="G213" s="13" t="n"/>
      <c r="H213" s="14" t="n"/>
      <c r="I213" s="15">
        <f>IF(N(F213)+N(G213)=0,"",ROUND((N(F213)+N(G213))*N(H213)/(1+N(H213)),2))</f>
        <v/>
      </c>
      <c r="J213" s="15">
        <f>IF(OR(B213&lt;&gt;"",D213&lt;&gt;"",F213&lt;&gt;"",G213&lt;&gt;""),ROUND(Einstellungen!$B$5+SUM(F$7:F213)-SUM(G$7:G213),2),"")</f>
        <v/>
      </c>
      <c r="K213" s="16">
        <f>IF(OR(B213&lt;&gt;"",D213&lt;&gt;"",F213&lt;&gt;"",G213&lt;&gt;""),MID(IF(AND(F213&lt;&gt;"",G213&lt;&gt;""),"; Einnahme und Ausgabe in einer Zeile","")&amp;IF(AND(F213="",G213=""),"; Betrag fehlt","")&amp;IF(B213="","; Datum fehlt",IF(B213&lt;MAX(B$6:B212),"; Datum früher als darüber","")&amp;IF(AND(Einstellungen!$B$6&lt;&gt;"",B213&lt;Einstellungen!$B$6),"; Datum vor dem Anfangsbestand",""))&amp;IF(C213="","; Beleg fehlt","")&amp;IF(N(J213)&lt;0,"; Kassenbestand negativ",""),3,250),"")</f>
        <v/>
      </c>
    </row>
    <row r="214">
      <c r="A214" s="9">
        <f>IF(OR(B214&lt;&gt;"",D214&lt;&gt;"",F214&lt;&gt;"",G214&lt;&gt;""),MAX(A$6:A213)+1,"")</f>
        <v/>
      </c>
      <c r="B214" s="10" t="n"/>
      <c r="C214" s="11" t="n"/>
      <c r="D214" s="12" t="n"/>
      <c r="E214" s="12" t="n"/>
      <c r="F214" s="13" t="n"/>
      <c r="G214" s="13" t="n"/>
      <c r="H214" s="14" t="n"/>
      <c r="I214" s="15">
        <f>IF(N(F214)+N(G214)=0,"",ROUND((N(F214)+N(G214))*N(H214)/(1+N(H214)),2))</f>
        <v/>
      </c>
      <c r="J214" s="15">
        <f>IF(OR(B214&lt;&gt;"",D214&lt;&gt;"",F214&lt;&gt;"",G214&lt;&gt;""),ROUND(Einstellungen!$B$5+SUM(F$7:F214)-SUM(G$7:G214),2),"")</f>
        <v/>
      </c>
      <c r="K214" s="16">
        <f>IF(OR(B214&lt;&gt;"",D214&lt;&gt;"",F214&lt;&gt;"",G214&lt;&gt;""),MID(IF(AND(F214&lt;&gt;"",G214&lt;&gt;""),"; Einnahme und Ausgabe in einer Zeile","")&amp;IF(AND(F214="",G214=""),"; Betrag fehlt","")&amp;IF(B214="","; Datum fehlt",IF(B214&lt;MAX(B$6:B213),"; Datum früher als darüber","")&amp;IF(AND(Einstellungen!$B$6&lt;&gt;"",B214&lt;Einstellungen!$B$6),"; Datum vor dem Anfangsbestand",""))&amp;IF(C214="","; Beleg fehlt","")&amp;IF(N(J214)&lt;0,"; Kassenbestand negativ",""),3,250),"")</f>
        <v/>
      </c>
    </row>
    <row r="215">
      <c r="A215" s="9">
        <f>IF(OR(B215&lt;&gt;"",D215&lt;&gt;"",F215&lt;&gt;"",G215&lt;&gt;""),MAX(A$6:A214)+1,"")</f>
        <v/>
      </c>
      <c r="B215" s="10" t="n"/>
      <c r="C215" s="11" t="n"/>
      <c r="D215" s="12" t="n"/>
      <c r="E215" s="12" t="n"/>
      <c r="F215" s="13" t="n"/>
      <c r="G215" s="13" t="n"/>
      <c r="H215" s="14" t="n"/>
      <c r="I215" s="15">
        <f>IF(N(F215)+N(G215)=0,"",ROUND((N(F215)+N(G215))*N(H215)/(1+N(H215)),2))</f>
        <v/>
      </c>
      <c r="J215" s="15">
        <f>IF(OR(B215&lt;&gt;"",D215&lt;&gt;"",F215&lt;&gt;"",G215&lt;&gt;""),ROUND(Einstellungen!$B$5+SUM(F$7:F215)-SUM(G$7:G215),2),"")</f>
        <v/>
      </c>
      <c r="K215" s="16">
        <f>IF(OR(B215&lt;&gt;"",D215&lt;&gt;"",F215&lt;&gt;"",G215&lt;&gt;""),MID(IF(AND(F215&lt;&gt;"",G215&lt;&gt;""),"; Einnahme und Ausgabe in einer Zeile","")&amp;IF(AND(F215="",G215=""),"; Betrag fehlt","")&amp;IF(B215="","; Datum fehlt",IF(B215&lt;MAX(B$6:B214),"; Datum früher als darüber","")&amp;IF(AND(Einstellungen!$B$6&lt;&gt;"",B215&lt;Einstellungen!$B$6),"; Datum vor dem Anfangsbestand",""))&amp;IF(C215="","; Beleg fehlt","")&amp;IF(N(J215)&lt;0,"; Kassenbestand negativ",""),3,250),"")</f>
        <v/>
      </c>
    </row>
    <row r="216">
      <c r="A216" s="9">
        <f>IF(OR(B216&lt;&gt;"",D216&lt;&gt;"",F216&lt;&gt;"",G216&lt;&gt;""),MAX(A$6:A215)+1,"")</f>
        <v/>
      </c>
      <c r="B216" s="10" t="n"/>
      <c r="C216" s="11" t="n"/>
      <c r="D216" s="12" t="n"/>
      <c r="E216" s="12" t="n"/>
      <c r="F216" s="13" t="n"/>
      <c r="G216" s="13" t="n"/>
      <c r="H216" s="14" t="n"/>
      <c r="I216" s="15">
        <f>IF(N(F216)+N(G216)=0,"",ROUND((N(F216)+N(G216))*N(H216)/(1+N(H216)),2))</f>
        <v/>
      </c>
      <c r="J216" s="15">
        <f>IF(OR(B216&lt;&gt;"",D216&lt;&gt;"",F216&lt;&gt;"",G216&lt;&gt;""),ROUND(Einstellungen!$B$5+SUM(F$7:F216)-SUM(G$7:G216),2),"")</f>
        <v/>
      </c>
      <c r="K216" s="16">
        <f>IF(OR(B216&lt;&gt;"",D216&lt;&gt;"",F216&lt;&gt;"",G216&lt;&gt;""),MID(IF(AND(F216&lt;&gt;"",G216&lt;&gt;""),"; Einnahme und Ausgabe in einer Zeile","")&amp;IF(AND(F216="",G216=""),"; Betrag fehlt","")&amp;IF(B216="","; Datum fehlt",IF(B216&lt;MAX(B$6:B215),"; Datum früher als darüber","")&amp;IF(AND(Einstellungen!$B$6&lt;&gt;"",B216&lt;Einstellungen!$B$6),"; Datum vor dem Anfangsbestand",""))&amp;IF(C216="","; Beleg fehlt","")&amp;IF(N(J216)&lt;0,"; Kassenbestand negativ",""),3,250),"")</f>
        <v/>
      </c>
    </row>
    <row r="217">
      <c r="A217" s="9">
        <f>IF(OR(B217&lt;&gt;"",D217&lt;&gt;"",F217&lt;&gt;"",G217&lt;&gt;""),MAX(A$6:A216)+1,"")</f>
        <v/>
      </c>
      <c r="B217" s="10" t="n"/>
      <c r="C217" s="11" t="n"/>
      <c r="D217" s="12" t="n"/>
      <c r="E217" s="12" t="n"/>
      <c r="F217" s="13" t="n"/>
      <c r="G217" s="13" t="n"/>
      <c r="H217" s="14" t="n"/>
      <c r="I217" s="15">
        <f>IF(N(F217)+N(G217)=0,"",ROUND((N(F217)+N(G217))*N(H217)/(1+N(H217)),2))</f>
        <v/>
      </c>
      <c r="J217" s="15">
        <f>IF(OR(B217&lt;&gt;"",D217&lt;&gt;"",F217&lt;&gt;"",G217&lt;&gt;""),ROUND(Einstellungen!$B$5+SUM(F$7:F217)-SUM(G$7:G217),2),"")</f>
        <v/>
      </c>
      <c r="K217" s="16">
        <f>IF(OR(B217&lt;&gt;"",D217&lt;&gt;"",F217&lt;&gt;"",G217&lt;&gt;""),MID(IF(AND(F217&lt;&gt;"",G217&lt;&gt;""),"; Einnahme und Ausgabe in einer Zeile","")&amp;IF(AND(F217="",G217=""),"; Betrag fehlt","")&amp;IF(B217="","; Datum fehlt",IF(B217&lt;MAX(B$6:B216),"; Datum früher als darüber","")&amp;IF(AND(Einstellungen!$B$6&lt;&gt;"",B217&lt;Einstellungen!$B$6),"; Datum vor dem Anfangsbestand",""))&amp;IF(C217="","; Beleg fehlt","")&amp;IF(N(J217)&lt;0,"; Kassenbestand negativ",""),3,250),"")</f>
        <v/>
      </c>
    </row>
    <row r="218">
      <c r="A218" s="9">
        <f>IF(OR(B218&lt;&gt;"",D218&lt;&gt;"",F218&lt;&gt;"",G218&lt;&gt;""),MAX(A$6:A217)+1,"")</f>
        <v/>
      </c>
      <c r="B218" s="10" t="n"/>
      <c r="C218" s="11" t="n"/>
      <c r="D218" s="12" t="n"/>
      <c r="E218" s="12" t="n"/>
      <c r="F218" s="13" t="n"/>
      <c r="G218" s="13" t="n"/>
      <c r="H218" s="14" t="n"/>
      <c r="I218" s="15">
        <f>IF(N(F218)+N(G218)=0,"",ROUND((N(F218)+N(G218))*N(H218)/(1+N(H218)),2))</f>
        <v/>
      </c>
      <c r="J218" s="15">
        <f>IF(OR(B218&lt;&gt;"",D218&lt;&gt;"",F218&lt;&gt;"",G218&lt;&gt;""),ROUND(Einstellungen!$B$5+SUM(F$7:F218)-SUM(G$7:G218),2),"")</f>
        <v/>
      </c>
      <c r="K218" s="16">
        <f>IF(OR(B218&lt;&gt;"",D218&lt;&gt;"",F218&lt;&gt;"",G218&lt;&gt;""),MID(IF(AND(F218&lt;&gt;"",G218&lt;&gt;""),"; Einnahme und Ausgabe in einer Zeile","")&amp;IF(AND(F218="",G218=""),"; Betrag fehlt","")&amp;IF(B218="","; Datum fehlt",IF(B218&lt;MAX(B$6:B217),"; Datum früher als darüber","")&amp;IF(AND(Einstellungen!$B$6&lt;&gt;"",B218&lt;Einstellungen!$B$6),"; Datum vor dem Anfangsbestand",""))&amp;IF(C218="","; Beleg fehlt","")&amp;IF(N(J218)&lt;0,"; Kassenbestand negativ",""),3,250),"")</f>
        <v/>
      </c>
    </row>
    <row r="219">
      <c r="A219" s="9">
        <f>IF(OR(B219&lt;&gt;"",D219&lt;&gt;"",F219&lt;&gt;"",G219&lt;&gt;""),MAX(A$6:A218)+1,"")</f>
        <v/>
      </c>
      <c r="B219" s="10" t="n"/>
      <c r="C219" s="11" t="n"/>
      <c r="D219" s="12" t="n"/>
      <c r="E219" s="12" t="n"/>
      <c r="F219" s="13" t="n"/>
      <c r="G219" s="13" t="n"/>
      <c r="H219" s="14" t="n"/>
      <c r="I219" s="15">
        <f>IF(N(F219)+N(G219)=0,"",ROUND((N(F219)+N(G219))*N(H219)/(1+N(H219)),2))</f>
        <v/>
      </c>
      <c r="J219" s="15">
        <f>IF(OR(B219&lt;&gt;"",D219&lt;&gt;"",F219&lt;&gt;"",G219&lt;&gt;""),ROUND(Einstellungen!$B$5+SUM(F$7:F219)-SUM(G$7:G219),2),"")</f>
        <v/>
      </c>
      <c r="K219" s="16">
        <f>IF(OR(B219&lt;&gt;"",D219&lt;&gt;"",F219&lt;&gt;"",G219&lt;&gt;""),MID(IF(AND(F219&lt;&gt;"",G219&lt;&gt;""),"; Einnahme und Ausgabe in einer Zeile","")&amp;IF(AND(F219="",G219=""),"; Betrag fehlt","")&amp;IF(B219="","; Datum fehlt",IF(B219&lt;MAX(B$6:B218),"; Datum früher als darüber","")&amp;IF(AND(Einstellungen!$B$6&lt;&gt;"",B219&lt;Einstellungen!$B$6),"; Datum vor dem Anfangsbestand",""))&amp;IF(C219="","; Beleg fehlt","")&amp;IF(N(J219)&lt;0,"; Kassenbestand negativ",""),3,250),"")</f>
        <v/>
      </c>
    </row>
    <row r="220">
      <c r="A220" s="9">
        <f>IF(OR(B220&lt;&gt;"",D220&lt;&gt;"",F220&lt;&gt;"",G220&lt;&gt;""),MAX(A$6:A219)+1,"")</f>
        <v/>
      </c>
      <c r="B220" s="10" t="n"/>
      <c r="C220" s="11" t="n"/>
      <c r="D220" s="12" t="n"/>
      <c r="E220" s="12" t="n"/>
      <c r="F220" s="13" t="n"/>
      <c r="G220" s="13" t="n"/>
      <c r="H220" s="14" t="n"/>
      <c r="I220" s="15">
        <f>IF(N(F220)+N(G220)=0,"",ROUND((N(F220)+N(G220))*N(H220)/(1+N(H220)),2))</f>
        <v/>
      </c>
      <c r="J220" s="15">
        <f>IF(OR(B220&lt;&gt;"",D220&lt;&gt;"",F220&lt;&gt;"",G220&lt;&gt;""),ROUND(Einstellungen!$B$5+SUM(F$7:F220)-SUM(G$7:G220),2),"")</f>
        <v/>
      </c>
      <c r="K220" s="16">
        <f>IF(OR(B220&lt;&gt;"",D220&lt;&gt;"",F220&lt;&gt;"",G220&lt;&gt;""),MID(IF(AND(F220&lt;&gt;"",G220&lt;&gt;""),"; Einnahme und Ausgabe in einer Zeile","")&amp;IF(AND(F220="",G220=""),"; Betrag fehlt","")&amp;IF(B220="","; Datum fehlt",IF(B220&lt;MAX(B$6:B219),"; Datum früher als darüber","")&amp;IF(AND(Einstellungen!$B$6&lt;&gt;"",B220&lt;Einstellungen!$B$6),"; Datum vor dem Anfangsbestand",""))&amp;IF(C220="","; Beleg fehlt","")&amp;IF(N(J220)&lt;0,"; Kassenbestand negativ",""),3,250),"")</f>
        <v/>
      </c>
    </row>
    <row r="221">
      <c r="A221" s="9">
        <f>IF(OR(B221&lt;&gt;"",D221&lt;&gt;"",F221&lt;&gt;"",G221&lt;&gt;""),MAX(A$6:A220)+1,"")</f>
        <v/>
      </c>
      <c r="B221" s="10" t="n"/>
      <c r="C221" s="11" t="n"/>
      <c r="D221" s="12" t="n"/>
      <c r="E221" s="12" t="n"/>
      <c r="F221" s="13" t="n"/>
      <c r="G221" s="13" t="n"/>
      <c r="H221" s="14" t="n"/>
      <c r="I221" s="15">
        <f>IF(N(F221)+N(G221)=0,"",ROUND((N(F221)+N(G221))*N(H221)/(1+N(H221)),2))</f>
        <v/>
      </c>
      <c r="J221" s="15">
        <f>IF(OR(B221&lt;&gt;"",D221&lt;&gt;"",F221&lt;&gt;"",G221&lt;&gt;""),ROUND(Einstellungen!$B$5+SUM(F$7:F221)-SUM(G$7:G221),2),"")</f>
        <v/>
      </c>
      <c r="K221" s="16">
        <f>IF(OR(B221&lt;&gt;"",D221&lt;&gt;"",F221&lt;&gt;"",G221&lt;&gt;""),MID(IF(AND(F221&lt;&gt;"",G221&lt;&gt;""),"; Einnahme und Ausgabe in einer Zeile","")&amp;IF(AND(F221="",G221=""),"; Betrag fehlt","")&amp;IF(B221="","; Datum fehlt",IF(B221&lt;MAX(B$6:B220),"; Datum früher als darüber","")&amp;IF(AND(Einstellungen!$B$6&lt;&gt;"",B221&lt;Einstellungen!$B$6),"; Datum vor dem Anfangsbestand",""))&amp;IF(C221="","; Beleg fehlt","")&amp;IF(N(J221)&lt;0,"; Kassenbestand negativ",""),3,250),"")</f>
        <v/>
      </c>
    </row>
    <row r="222">
      <c r="A222" s="9">
        <f>IF(OR(B222&lt;&gt;"",D222&lt;&gt;"",F222&lt;&gt;"",G222&lt;&gt;""),MAX(A$6:A221)+1,"")</f>
        <v/>
      </c>
      <c r="B222" s="10" t="n"/>
      <c r="C222" s="11" t="n"/>
      <c r="D222" s="12" t="n"/>
      <c r="E222" s="12" t="n"/>
      <c r="F222" s="13" t="n"/>
      <c r="G222" s="13" t="n"/>
      <c r="H222" s="14" t="n"/>
      <c r="I222" s="15">
        <f>IF(N(F222)+N(G222)=0,"",ROUND((N(F222)+N(G222))*N(H222)/(1+N(H222)),2))</f>
        <v/>
      </c>
      <c r="J222" s="15">
        <f>IF(OR(B222&lt;&gt;"",D222&lt;&gt;"",F222&lt;&gt;"",G222&lt;&gt;""),ROUND(Einstellungen!$B$5+SUM(F$7:F222)-SUM(G$7:G222),2),"")</f>
        <v/>
      </c>
      <c r="K222" s="16">
        <f>IF(OR(B222&lt;&gt;"",D222&lt;&gt;"",F222&lt;&gt;"",G222&lt;&gt;""),MID(IF(AND(F222&lt;&gt;"",G222&lt;&gt;""),"; Einnahme und Ausgabe in einer Zeile","")&amp;IF(AND(F222="",G222=""),"; Betrag fehlt","")&amp;IF(B222="","; Datum fehlt",IF(B222&lt;MAX(B$6:B221),"; Datum früher als darüber","")&amp;IF(AND(Einstellungen!$B$6&lt;&gt;"",B222&lt;Einstellungen!$B$6),"; Datum vor dem Anfangsbestand",""))&amp;IF(C222="","; Beleg fehlt","")&amp;IF(N(J222)&lt;0,"; Kassenbestand negativ",""),3,250),"")</f>
        <v/>
      </c>
    </row>
    <row r="223">
      <c r="A223" s="9">
        <f>IF(OR(B223&lt;&gt;"",D223&lt;&gt;"",F223&lt;&gt;"",G223&lt;&gt;""),MAX(A$6:A222)+1,"")</f>
        <v/>
      </c>
      <c r="B223" s="10" t="n"/>
      <c r="C223" s="11" t="n"/>
      <c r="D223" s="12" t="n"/>
      <c r="E223" s="12" t="n"/>
      <c r="F223" s="13" t="n"/>
      <c r="G223" s="13" t="n"/>
      <c r="H223" s="14" t="n"/>
      <c r="I223" s="15">
        <f>IF(N(F223)+N(G223)=0,"",ROUND((N(F223)+N(G223))*N(H223)/(1+N(H223)),2))</f>
        <v/>
      </c>
      <c r="J223" s="15">
        <f>IF(OR(B223&lt;&gt;"",D223&lt;&gt;"",F223&lt;&gt;"",G223&lt;&gt;""),ROUND(Einstellungen!$B$5+SUM(F$7:F223)-SUM(G$7:G223),2),"")</f>
        <v/>
      </c>
      <c r="K223" s="16">
        <f>IF(OR(B223&lt;&gt;"",D223&lt;&gt;"",F223&lt;&gt;"",G223&lt;&gt;""),MID(IF(AND(F223&lt;&gt;"",G223&lt;&gt;""),"; Einnahme und Ausgabe in einer Zeile","")&amp;IF(AND(F223="",G223=""),"; Betrag fehlt","")&amp;IF(B223="","; Datum fehlt",IF(B223&lt;MAX(B$6:B222),"; Datum früher als darüber","")&amp;IF(AND(Einstellungen!$B$6&lt;&gt;"",B223&lt;Einstellungen!$B$6),"; Datum vor dem Anfangsbestand",""))&amp;IF(C223="","; Beleg fehlt","")&amp;IF(N(J223)&lt;0,"; Kassenbestand negativ",""),3,250),"")</f>
        <v/>
      </c>
    </row>
    <row r="224">
      <c r="A224" s="9">
        <f>IF(OR(B224&lt;&gt;"",D224&lt;&gt;"",F224&lt;&gt;"",G224&lt;&gt;""),MAX(A$6:A223)+1,"")</f>
        <v/>
      </c>
      <c r="B224" s="10" t="n"/>
      <c r="C224" s="11" t="n"/>
      <c r="D224" s="12" t="n"/>
      <c r="E224" s="12" t="n"/>
      <c r="F224" s="13" t="n"/>
      <c r="G224" s="13" t="n"/>
      <c r="H224" s="14" t="n"/>
      <c r="I224" s="15">
        <f>IF(N(F224)+N(G224)=0,"",ROUND((N(F224)+N(G224))*N(H224)/(1+N(H224)),2))</f>
        <v/>
      </c>
      <c r="J224" s="15">
        <f>IF(OR(B224&lt;&gt;"",D224&lt;&gt;"",F224&lt;&gt;"",G224&lt;&gt;""),ROUND(Einstellungen!$B$5+SUM(F$7:F224)-SUM(G$7:G224),2),"")</f>
        <v/>
      </c>
      <c r="K224" s="16">
        <f>IF(OR(B224&lt;&gt;"",D224&lt;&gt;"",F224&lt;&gt;"",G224&lt;&gt;""),MID(IF(AND(F224&lt;&gt;"",G224&lt;&gt;""),"; Einnahme und Ausgabe in einer Zeile","")&amp;IF(AND(F224="",G224=""),"; Betrag fehlt","")&amp;IF(B224="","; Datum fehlt",IF(B224&lt;MAX(B$6:B223),"; Datum früher als darüber","")&amp;IF(AND(Einstellungen!$B$6&lt;&gt;"",B224&lt;Einstellungen!$B$6),"; Datum vor dem Anfangsbestand",""))&amp;IF(C224="","; Beleg fehlt","")&amp;IF(N(J224)&lt;0,"; Kassenbestand negativ",""),3,250),"")</f>
        <v/>
      </c>
    </row>
    <row r="225">
      <c r="A225" s="9">
        <f>IF(OR(B225&lt;&gt;"",D225&lt;&gt;"",F225&lt;&gt;"",G225&lt;&gt;""),MAX(A$6:A224)+1,"")</f>
        <v/>
      </c>
      <c r="B225" s="10" t="n"/>
      <c r="C225" s="11" t="n"/>
      <c r="D225" s="12" t="n"/>
      <c r="E225" s="12" t="n"/>
      <c r="F225" s="13" t="n"/>
      <c r="G225" s="13" t="n"/>
      <c r="H225" s="14" t="n"/>
      <c r="I225" s="15">
        <f>IF(N(F225)+N(G225)=0,"",ROUND((N(F225)+N(G225))*N(H225)/(1+N(H225)),2))</f>
        <v/>
      </c>
      <c r="J225" s="15">
        <f>IF(OR(B225&lt;&gt;"",D225&lt;&gt;"",F225&lt;&gt;"",G225&lt;&gt;""),ROUND(Einstellungen!$B$5+SUM(F$7:F225)-SUM(G$7:G225),2),"")</f>
        <v/>
      </c>
      <c r="K225" s="16">
        <f>IF(OR(B225&lt;&gt;"",D225&lt;&gt;"",F225&lt;&gt;"",G225&lt;&gt;""),MID(IF(AND(F225&lt;&gt;"",G225&lt;&gt;""),"; Einnahme und Ausgabe in einer Zeile","")&amp;IF(AND(F225="",G225=""),"; Betrag fehlt","")&amp;IF(B225="","; Datum fehlt",IF(B225&lt;MAX(B$6:B224),"; Datum früher als darüber","")&amp;IF(AND(Einstellungen!$B$6&lt;&gt;"",B225&lt;Einstellungen!$B$6),"; Datum vor dem Anfangsbestand",""))&amp;IF(C225="","; Beleg fehlt","")&amp;IF(N(J225)&lt;0,"; Kassenbestand negativ",""),3,250),"")</f>
        <v/>
      </c>
    </row>
    <row r="226">
      <c r="A226" s="9">
        <f>IF(OR(B226&lt;&gt;"",D226&lt;&gt;"",F226&lt;&gt;"",G226&lt;&gt;""),MAX(A$6:A225)+1,"")</f>
        <v/>
      </c>
      <c r="B226" s="10" t="n"/>
      <c r="C226" s="11" t="n"/>
      <c r="D226" s="12" t="n"/>
      <c r="E226" s="12" t="n"/>
      <c r="F226" s="13" t="n"/>
      <c r="G226" s="13" t="n"/>
      <c r="H226" s="14" t="n"/>
      <c r="I226" s="15">
        <f>IF(N(F226)+N(G226)=0,"",ROUND((N(F226)+N(G226))*N(H226)/(1+N(H226)),2))</f>
        <v/>
      </c>
      <c r="J226" s="15">
        <f>IF(OR(B226&lt;&gt;"",D226&lt;&gt;"",F226&lt;&gt;"",G226&lt;&gt;""),ROUND(Einstellungen!$B$5+SUM(F$7:F226)-SUM(G$7:G226),2),"")</f>
        <v/>
      </c>
      <c r="K226" s="16">
        <f>IF(OR(B226&lt;&gt;"",D226&lt;&gt;"",F226&lt;&gt;"",G226&lt;&gt;""),MID(IF(AND(F226&lt;&gt;"",G226&lt;&gt;""),"; Einnahme und Ausgabe in einer Zeile","")&amp;IF(AND(F226="",G226=""),"; Betrag fehlt","")&amp;IF(B226="","; Datum fehlt",IF(B226&lt;MAX(B$6:B225),"; Datum früher als darüber","")&amp;IF(AND(Einstellungen!$B$6&lt;&gt;"",B226&lt;Einstellungen!$B$6),"; Datum vor dem Anfangsbestand",""))&amp;IF(C226="","; Beleg fehlt","")&amp;IF(N(J226)&lt;0,"; Kassenbestand negativ",""),3,250),"")</f>
        <v/>
      </c>
    </row>
    <row r="227">
      <c r="A227" s="9">
        <f>IF(OR(B227&lt;&gt;"",D227&lt;&gt;"",F227&lt;&gt;"",G227&lt;&gt;""),MAX(A$6:A226)+1,"")</f>
        <v/>
      </c>
      <c r="B227" s="10" t="n"/>
      <c r="C227" s="11" t="n"/>
      <c r="D227" s="12" t="n"/>
      <c r="E227" s="12" t="n"/>
      <c r="F227" s="13" t="n"/>
      <c r="G227" s="13" t="n"/>
      <c r="H227" s="14" t="n"/>
      <c r="I227" s="15">
        <f>IF(N(F227)+N(G227)=0,"",ROUND((N(F227)+N(G227))*N(H227)/(1+N(H227)),2))</f>
        <v/>
      </c>
      <c r="J227" s="15">
        <f>IF(OR(B227&lt;&gt;"",D227&lt;&gt;"",F227&lt;&gt;"",G227&lt;&gt;""),ROUND(Einstellungen!$B$5+SUM(F$7:F227)-SUM(G$7:G227),2),"")</f>
        <v/>
      </c>
      <c r="K227" s="16">
        <f>IF(OR(B227&lt;&gt;"",D227&lt;&gt;"",F227&lt;&gt;"",G227&lt;&gt;""),MID(IF(AND(F227&lt;&gt;"",G227&lt;&gt;""),"; Einnahme und Ausgabe in einer Zeile","")&amp;IF(AND(F227="",G227=""),"; Betrag fehlt","")&amp;IF(B227="","; Datum fehlt",IF(B227&lt;MAX(B$6:B226),"; Datum früher als darüber","")&amp;IF(AND(Einstellungen!$B$6&lt;&gt;"",B227&lt;Einstellungen!$B$6),"; Datum vor dem Anfangsbestand",""))&amp;IF(C227="","; Beleg fehlt","")&amp;IF(N(J227)&lt;0,"; Kassenbestand negativ",""),3,250),"")</f>
        <v/>
      </c>
    </row>
    <row r="228">
      <c r="A228" s="9">
        <f>IF(OR(B228&lt;&gt;"",D228&lt;&gt;"",F228&lt;&gt;"",G228&lt;&gt;""),MAX(A$6:A227)+1,"")</f>
        <v/>
      </c>
      <c r="B228" s="10" t="n"/>
      <c r="C228" s="11" t="n"/>
      <c r="D228" s="12" t="n"/>
      <c r="E228" s="12" t="n"/>
      <c r="F228" s="13" t="n"/>
      <c r="G228" s="13" t="n"/>
      <c r="H228" s="14" t="n"/>
      <c r="I228" s="15">
        <f>IF(N(F228)+N(G228)=0,"",ROUND((N(F228)+N(G228))*N(H228)/(1+N(H228)),2))</f>
        <v/>
      </c>
      <c r="J228" s="15">
        <f>IF(OR(B228&lt;&gt;"",D228&lt;&gt;"",F228&lt;&gt;"",G228&lt;&gt;""),ROUND(Einstellungen!$B$5+SUM(F$7:F228)-SUM(G$7:G228),2),"")</f>
        <v/>
      </c>
      <c r="K228" s="16">
        <f>IF(OR(B228&lt;&gt;"",D228&lt;&gt;"",F228&lt;&gt;"",G228&lt;&gt;""),MID(IF(AND(F228&lt;&gt;"",G228&lt;&gt;""),"; Einnahme und Ausgabe in einer Zeile","")&amp;IF(AND(F228="",G228=""),"; Betrag fehlt","")&amp;IF(B228="","; Datum fehlt",IF(B228&lt;MAX(B$6:B227),"; Datum früher als darüber","")&amp;IF(AND(Einstellungen!$B$6&lt;&gt;"",B228&lt;Einstellungen!$B$6),"; Datum vor dem Anfangsbestand",""))&amp;IF(C228="","; Beleg fehlt","")&amp;IF(N(J228)&lt;0,"; Kassenbestand negativ",""),3,250),"")</f>
        <v/>
      </c>
    </row>
    <row r="229">
      <c r="A229" s="9">
        <f>IF(OR(B229&lt;&gt;"",D229&lt;&gt;"",F229&lt;&gt;"",G229&lt;&gt;""),MAX(A$6:A228)+1,"")</f>
        <v/>
      </c>
      <c r="B229" s="10" t="n"/>
      <c r="C229" s="11" t="n"/>
      <c r="D229" s="12" t="n"/>
      <c r="E229" s="12" t="n"/>
      <c r="F229" s="13" t="n"/>
      <c r="G229" s="13" t="n"/>
      <c r="H229" s="14" t="n"/>
      <c r="I229" s="15">
        <f>IF(N(F229)+N(G229)=0,"",ROUND((N(F229)+N(G229))*N(H229)/(1+N(H229)),2))</f>
        <v/>
      </c>
      <c r="J229" s="15">
        <f>IF(OR(B229&lt;&gt;"",D229&lt;&gt;"",F229&lt;&gt;"",G229&lt;&gt;""),ROUND(Einstellungen!$B$5+SUM(F$7:F229)-SUM(G$7:G229),2),"")</f>
        <v/>
      </c>
      <c r="K229" s="16">
        <f>IF(OR(B229&lt;&gt;"",D229&lt;&gt;"",F229&lt;&gt;"",G229&lt;&gt;""),MID(IF(AND(F229&lt;&gt;"",G229&lt;&gt;""),"; Einnahme und Ausgabe in einer Zeile","")&amp;IF(AND(F229="",G229=""),"; Betrag fehlt","")&amp;IF(B229="","; Datum fehlt",IF(B229&lt;MAX(B$6:B228),"; Datum früher als darüber","")&amp;IF(AND(Einstellungen!$B$6&lt;&gt;"",B229&lt;Einstellungen!$B$6),"; Datum vor dem Anfangsbestand",""))&amp;IF(C229="","; Beleg fehlt","")&amp;IF(N(J229)&lt;0,"; Kassenbestand negativ",""),3,250),"")</f>
        <v/>
      </c>
    </row>
    <row r="230">
      <c r="A230" s="9">
        <f>IF(OR(B230&lt;&gt;"",D230&lt;&gt;"",F230&lt;&gt;"",G230&lt;&gt;""),MAX(A$6:A229)+1,"")</f>
        <v/>
      </c>
      <c r="B230" s="10" t="n"/>
      <c r="C230" s="11" t="n"/>
      <c r="D230" s="12" t="n"/>
      <c r="E230" s="12" t="n"/>
      <c r="F230" s="13" t="n"/>
      <c r="G230" s="13" t="n"/>
      <c r="H230" s="14" t="n"/>
      <c r="I230" s="15">
        <f>IF(N(F230)+N(G230)=0,"",ROUND((N(F230)+N(G230))*N(H230)/(1+N(H230)),2))</f>
        <v/>
      </c>
      <c r="J230" s="15">
        <f>IF(OR(B230&lt;&gt;"",D230&lt;&gt;"",F230&lt;&gt;"",G230&lt;&gt;""),ROUND(Einstellungen!$B$5+SUM(F$7:F230)-SUM(G$7:G230),2),"")</f>
        <v/>
      </c>
      <c r="K230" s="16">
        <f>IF(OR(B230&lt;&gt;"",D230&lt;&gt;"",F230&lt;&gt;"",G230&lt;&gt;""),MID(IF(AND(F230&lt;&gt;"",G230&lt;&gt;""),"; Einnahme und Ausgabe in einer Zeile","")&amp;IF(AND(F230="",G230=""),"; Betrag fehlt","")&amp;IF(B230="","; Datum fehlt",IF(B230&lt;MAX(B$6:B229),"; Datum früher als darüber","")&amp;IF(AND(Einstellungen!$B$6&lt;&gt;"",B230&lt;Einstellungen!$B$6),"; Datum vor dem Anfangsbestand",""))&amp;IF(C230="","; Beleg fehlt","")&amp;IF(N(J230)&lt;0,"; Kassenbestand negativ",""),3,250),"")</f>
        <v/>
      </c>
    </row>
    <row r="231">
      <c r="A231" s="9">
        <f>IF(OR(B231&lt;&gt;"",D231&lt;&gt;"",F231&lt;&gt;"",G231&lt;&gt;""),MAX(A$6:A230)+1,"")</f>
        <v/>
      </c>
      <c r="B231" s="10" t="n"/>
      <c r="C231" s="11" t="n"/>
      <c r="D231" s="12" t="n"/>
      <c r="E231" s="12" t="n"/>
      <c r="F231" s="13" t="n"/>
      <c r="G231" s="13" t="n"/>
      <c r="H231" s="14" t="n"/>
      <c r="I231" s="15">
        <f>IF(N(F231)+N(G231)=0,"",ROUND((N(F231)+N(G231))*N(H231)/(1+N(H231)),2))</f>
        <v/>
      </c>
      <c r="J231" s="15">
        <f>IF(OR(B231&lt;&gt;"",D231&lt;&gt;"",F231&lt;&gt;"",G231&lt;&gt;""),ROUND(Einstellungen!$B$5+SUM(F$7:F231)-SUM(G$7:G231),2),"")</f>
        <v/>
      </c>
      <c r="K231" s="16">
        <f>IF(OR(B231&lt;&gt;"",D231&lt;&gt;"",F231&lt;&gt;"",G231&lt;&gt;""),MID(IF(AND(F231&lt;&gt;"",G231&lt;&gt;""),"; Einnahme und Ausgabe in einer Zeile","")&amp;IF(AND(F231="",G231=""),"; Betrag fehlt","")&amp;IF(B231="","; Datum fehlt",IF(B231&lt;MAX(B$6:B230),"; Datum früher als darüber","")&amp;IF(AND(Einstellungen!$B$6&lt;&gt;"",B231&lt;Einstellungen!$B$6),"; Datum vor dem Anfangsbestand",""))&amp;IF(C231="","; Beleg fehlt","")&amp;IF(N(J231)&lt;0,"; Kassenbestand negativ",""),3,250),"")</f>
        <v/>
      </c>
    </row>
    <row r="232">
      <c r="A232" s="9">
        <f>IF(OR(B232&lt;&gt;"",D232&lt;&gt;"",F232&lt;&gt;"",G232&lt;&gt;""),MAX(A$6:A231)+1,"")</f>
        <v/>
      </c>
      <c r="B232" s="10" t="n"/>
      <c r="C232" s="11" t="n"/>
      <c r="D232" s="12" t="n"/>
      <c r="E232" s="12" t="n"/>
      <c r="F232" s="13" t="n"/>
      <c r="G232" s="13" t="n"/>
      <c r="H232" s="14" t="n"/>
      <c r="I232" s="15">
        <f>IF(N(F232)+N(G232)=0,"",ROUND((N(F232)+N(G232))*N(H232)/(1+N(H232)),2))</f>
        <v/>
      </c>
      <c r="J232" s="15">
        <f>IF(OR(B232&lt;&gt;"",D232&lt;&gt;"",F232&lt;&gt;"",G232&lt;&gt;""),ROUND(Einstellungen!$B$5+SUM(F$7:F232)-SUM(G$7:G232),2),"")</f>
        <v/>
      </c>
      <c r="K232" s="16">
        <f>IF(OR(B232&lt;&gt;"",D232&lt;&gt;"",F232&lt;&gt;"",G232&lt;&gt;""),MID(IF(AND(F232&lt;&gt;"",G232&lt;&gt;""),"; Einnahme und Ausgabe in einer Zeile","")&amp;IF(AND(F232="",G232=""),"; Betrag fehlt","")&amp;IF(B232="","; Datum fehlt",IF(B232&lt;MAX(B$6:B231),"; Datum früher als darüber","")&amp;IF(AND(Einstellungen!$B$6&lt;&gt;"",B232&lt;Einstellungen!$B$6),"; Datum vor dem Anfangsbestand",""))&amp;IF(C232="","; Beleg fehlt","")&amp;IF(N(J232)&lt;0,"; Kassenbestand negativ",""),3,250),"")</f>
        <v/>
      </c>
    </row>
    <row r="233">
      <c r="A233" s="9">
        <f>IF(OR(B233&lt;&gt;"",D233&lt;&gt;"",F233&lt;&gt;"",G233&lt;&gt;""),MAX(A$6:A232)+1,"")</f>
        <v/>
      </c>
      <c r="B233" s="10" t="n"/>
      <c r="C233" s="11" t="n"/>
      <c r="D233" s="12" t="n"/>
      <c r="E233" s="12" t="n"/>
      <c r="F233" s="13" t="n"/>
      <c r="G233" s="13" t="n"/>
      <c r="H233" s="14" t="n"/>
      <c r="I233" s="15">
        <f>IF(N(F233)+N(G233)=0,"",ROUND((N(F233)+N(G233))*N(H233)/(1+N(H233)),2))</f>
        <v/>
      </c>
      <c r="J233" s="15">
        <f>IF(OR(B233&lt;&gt;"",D233&lt;&gt;"",F233&lt;&gt;"",G233&lt;&gt;""),ROUND(Einstellungen!$B$5+SUM(F$7:F233)-SUM(G$7:G233),2),"")</f>
        <v/>
      </c>
      <c r="K233" s="16">
        <f>IF(OR(B233&lt;&gt;"",D233&lt;&gt;"",F233&lt;&gt;"",G233&lt;&gt;""),MID(IF(AND(F233&lt;&gt;"",G233&lt;&gt;""),"; Einnahme und Ausgabe in einer Zeile","")&amp;IF(AND(F233="",G233=""),"; Betrag fehlt","")&amp;IF(B233="","; Datum fehlt",IF(B233&lt;MAX(B$6:B232),"; Datum früher als darüber","")&amp;IF(AND(Einstellungen!$B$6&lt;&gt;"",B233&lt;Einstellungen!$B$6),"; Datum vor dem Anfangsbestand",""))&amp;IF(C233="","; Beleg fehlt","")&amp;IF(N(J233)&lt;0,"; Kassenbestand negativ",""),3,250),"")</f>
        <v/>
      </c>
    </row>
    <row r="234">
      <c r="A234" s="9">
        <f>IF(OR(B234&lt;&gt;"",D234&lt;&gt;"",F234&lt;&gt;"",G234&lt;&gt;""),MAX(A$6:A233)+1,"")</f>
        <v/>
      </c>
      <c r="B234" s="10" t="n"/>
      <c r="C234" s="11" t="n"/>
      <c r="D234" s="12" t="n"/>
      <c r="E234" s="12" t="n"/>
      <c r="F234" s="13" t="n"/>
      <c r="G234" s="13" t="n"/>
      <c r="H234" s="14" t="n"/>
      <c r="I234" s="15">
        <f>IF(N(F234)+N(G234)=0,"",ROUND((N(F234)+N(G234))*N(H234)/(1+N(H234)),2))</f>
        <v/>
      </c>
      <c r="J234" s="15">
        <f>IF(OR(B234&lt;&gt;"",D234&lt;&gt;"",F234&lt;&gt;"",G234&lt;&gt;""),ROUND(Einstellungen!$B$5+SUM(F$7:F234)-SUM(G$7:G234),2),"")</f>
        <v/>
      </c>
      <c r="K234" s="16">
        <f>IF(OR(B234&lt;&gt;"",D234&lt;&gt;"",F234&lt;&gt;"",G234&lt;&gt;""),MID(IF(AND(F234&lt;&gt;"",G234&lt;&gt;""),"; Einnahme und Ausgabe in einer Zeile","")&amp;IF(AND(F234="",G234=""),"; Betrag fehlt","")&amp;IF(B234="","; Datum fehlt",IF(B234&lt;MAX(B$6:B233),"; Datum früher als darüber","")&amp;IF(AND(Einstellungen!$B$6&lt;&gt;"",B234&lt;Einstellungen!$B$6),"; Datum vor dem Anfangsbestand",""))&amp;IF(C234="","; Beleg fehlt","")&amp;IF(N(J234)&lt;0,"; Kassenbestand negativ",""),3,250),"")</f>
        <v/>
      </c>
    </row>
    <row r="235">
      <c r="A235" s="9">
        <f>IF(OR(B235&lt;&gt;"",D235&lt;&gt;"",F235&lt;&gt;"",G235&lt;&gt;""),MAX(A$6:A234)+1,"")</f>
        <v/>
      </c>
      <c r="B235" s="10" t="n"/>
      <c r="C235" s="11" t="n"/>
      <c r="D235" s="12" t="n"/>
      <c r="E235" s="12" t="n"/>
      <c r="F235" s="13" t="n"/>
      <c r="G235" s="13" t="n"/>
      <c r="H235" s="14" t="n"/>
      <c r="I235" s="15">
        <f>IF(N(F235)+N(G235)=0,"",ROUND((N(F235)+N(G235))*N(H235)/(1+N(H235)),2))</f>
        <v/>
      </c>
      <c r="J235" s="15">
        <f>IF(OR(B235&lt;&gt;"",D235&lt;&gt;"",F235&lt;&gt;"",G235&lt;&gt;""),ROUND(Einstellungen!$B$5+SUM(F$7:F235)-SUM(G$7:G235),2),"")</f>
        <v/>
      </c>
      <c r="K235" s="16">
        <f>IF(OR(B235&lt;&gt;"",D235&lt;&gt;"",F235&lt;&gt;"",G235&lt;&gt;""),MID(IF(AND(F235&lt;&gt;"",G235&lt;&gt;""),"; Einnahme und Ausgabe in einer Zeile","")&amp;IF(AND(F235="",G235=""),"; Betrag fehlt","")&amp;IF(B235="","; Datum fehlt",IF(B235&lt;MAX(B$6:B234),"; Datum früher als darüber","")&amp;IF(AND(Einstellungen!$B$6&lt;&gt;"",B235&lt;Einstellungen!$B$6),"; Datum vor dem Anfangsbestand",""))&amp;IF(C235="","; Beleg fehlt","")&amp;IF(N(J235)&lt;0,"; Kassenbestand negativ",""),3,250),"")</f>
        <v/>
      </c>
    </row>
    <row r="236">
      <c r="A236" s="9">
        <f>IF(OR(B236&lt;&gt;"",D236&lt;&gt;"",F236&lt;&gt;"",G236&lt;&gt;""),MAX(A$6:A235)+1,"")</f>
        <v/>
      </c>
      <c r="B236" s="10" t="n"/>
      <c r="C236" s="11" t="n"/>
      <c r="D236" s="12" t="n"/>
      <c r="E236" s="12" t="n"/>
      <c r="F236" s="13" t="n"/>
      <c r="G236" s="13" t="n"/>
      <c r="H236" s="14" t="n"/>
      <c r="I236" s="15">
        <f>IF(N(F236)+N(G236)=0,"",ROUND((N(F236)+N(G236))*N(H236)/(1+N(H236)),2))</f>
        <v/>
      </c>
      <c r="J236" s="15">
        <f>IF(OR(B236&lt;&gt;"",D236&lt;&gt;"",F236&lt;&gt;"",G236&lt;&gt;""),ROUND(Einstellungen!$B$5+SUM(F$7:F236)-SUM(G$7:G236),2),"")</f>
        <v/>
      </c>
      <c r="K236" s="16">
        <f>IF(OR(B236&lt;&gt;"",D236&lt;&gt;"",F236&lt;&gt;"",G236&lt;&gt;""),MID(IF(AND(F236&lt;&gt;"",G236&lt;&gt;""),"; Einnahme und Ausgabe in einer Zeile","")&amp;IF(AND(F236="",G236=""),"; Betrag fehlt","")&amp;IF(B236="","; Datum fehlt",IF(B236&lt;MAX(B$6:B235),"; Datum früher als darüber","")&amp;IF(AND(Einstellungen!$B$6&lt;&gt;"",B236&lt;Einstellungen!$B$6),"; Datum vor dem Anfangsbestand",""))&amp;IF(C236="","; Beleg fehlt","")&amp;IF(N(J236)&lt;0,"; Kassenbestand negativ",""),3,250),"")</f>
        <v/>
      </c>
    </row>
    <row r="237">
      <c r="A237" s="9">
        <f>IF(OR(B237&lt;&gt;"",D237&lt;&gt;"",F237&lt;&gt;"",G237&lt;&gt;""),MAX(A$6:A236)+1,"")</f>
        <v/>
      </c>
      <c r="B237" s="10" t="n"/>
      <c r="C237" s="11" t="n"/>
      <c r="D237" s="12" t="n"/>
      <c r="E237" s="12" t="n"/>
      <c r="F237" s="13" t="n"/>
      <c r="G237" s="13" t="n"/>
      <c r="H237" s="14" t="n"/>
      <c r="I237" s="15">
        <f>IF(N(F237)+N(G237)=0,"",ROUND((N(F237)+N(G237))*N(H237)/(1+N(H237)),2))</f>
        <v/>
      </c>
      <c r="J237" s="15">
        <f>IF(OR(B237&lt;&gt;"",D237&lt;&gt;"",F237&lt;&gt;"",G237&lt;&gt;""),ROUND(Einstellungen!$B$5+SUM(F$7:F237)-SUM(G$7:G237),2),"")</f>
        <v/>
      </c>
      <c r="K237" s="16">
        <f>IF(OR(B237&lt;&gt;"",D237&lt;&gt;"",F237&lt;&gt;"",G237&lt;&gt;""),MID(IF(AND(F237&lt;&gt;"",G237&lt;&gt;""),"; Einnahme und Ausgabe in einer Zeile","")&amp;IF(AND(F237="",G237=""),"; Betrag fehlt","")&amp;IF(B237="","; Datum fehlt",IF(B237&lt;MAX(B$6:B236),"; Datum früher als darüber","")&amp;IF(AND(Einstellungen!$B$6&lt;&gt;"",B237&lt;Einstellungen!$B$6),"; Datum vor dem Anfangsbestand",""))&amp;IF(C237="","; Beleg fehlt","")&amp;IF(N(J237)&lt;0,"; Kassenbestand negativ",""),3,250),"")</f>
        <v/>
      </c>
    </row>
    <row r="238">
      <c r="A238" s="9">
        <f>IF(OR(B238&lt;&gt;"",D238&lt;&gt;"",F238&lt;&gt;"",G238&lt;&gt;""),MAX(A$6:A237)+1,"")</f>
        <v/>
      </c>
      <c r="B238" s="10" t="n"/>
      <c r="C238" s="11" t="n"/>
      <c r="D238" s="12" t="n"/>
      <c r="E238" s="12" t="n"/>
      <c r="F238" s="13" t="n"/>
      <c r="G238" s="13" t="n"/>
      <c r="H238" s="14" t="n"/>
      <c r="I238" s="15">
        <f>IF(N(F238)+N(G238)=0,"",ROUND((N(F238)+N(G238))*N(H238)/(1+N(H238)),2))</f>
        <v/>
      </c>
      <c r="J238" s="15">
        <f>IF(OR(B238&lt;&gt;"",D238&lt;&gt;"",F238&lt;&gt;"",G238&lt;&gt;""),ROUND(Einstellungen!$B$5+SUM(F$7:F238)-SUM(G$7:G238),2),"")</f>
        <v/>
      </c>
      <c r="K238" s="16">
        <f>IF(OR(B238&lt;&gt;"",D238&lt;&gt;"",F238&lt;&gt;"",G238&lt;&gt;""),MID(IF(AND(F238&lt;&gt;"",G238&lt;&gt;""),"; Einnahme und Ausgabe in einer Zeile","")&amp;IF(AND(F238="",G238=""),"; Betrag fehlt","")&amp;IF(B238="","; Datum fehlt",IF(B238&lt;MAX(B$6:B237),"; Datum früher als darüber","")&amp;IF(AND(Einstellungen!$B$6&lt;&gt;"",B238&lt;Einstellungen!$B$6),"; Datum vor dem Anfangsbestand",""))&amp;IF(C238="","; Beleg fehlt","")&amp;IF(N(J238)&lt;0,"; Kassenbestand negativ",""),3,250),"")</f>
        <v/>
      </c>
    </row>
    <row r="239">
      <c r="A239" s="9">
        <f>IF(OR(B239&lt;&gt;"",D239&lt;&gt;"",F239&lt;&gt;"",G239&lt;&gt;""),MAX(A$6:A238)+1,"")</f>
        <v/>
      </c>
      <c r="B239" s="10" t="n"/>
      <c r="C239" s="11" t="n"/>
      <c r="D239" s="12" t="n"/>
      <c r="E239" s="12" t="n"/>
      <c r="F239" s="13" t="n"/>
      <c r="G239" s="13" t="n"/>
      <c r="H239" s="14" t="n"/>
      <c r="I239" s="15">
        <f>IF(N(F239)+N(G239)=0,"",ROUND((N(F239)+N(G239))*N(H239)/(1+N(H239)),2))</f>
        <v/>
      </c>
      <c r="J239" s="15">
        <f>IF(OR(B239&lt;&gt;"",D239&lt;&gt;"",F239&lt;&gt;"",G239&lt;&gt;""),ROUND(Einstellungen!$B$5+SUM(F$7:F239)-SUM(G$7:G239),2),"")</f>
        <v/>
      </c>
      <c r="K239" s="16">
        <f>IF(OR(B239&lt;&gt;"",D239&lt;&gt;"",F239&lt;&gt;"",G239&lt;&gt;""),MID(IF(AND(F239&lt;&gt;"",G239&lt;&gt;""),"; Einnahme und Ausgabe in einer Zeile","")&amp;IF(AND(F239="",G239=""),"; Betrag fehlt","")&amp;IF(B239="","; Datum fehlt",IF(B239&lt;MAX(B$6:B238),"; Datum früher als darüber","")&amp;IF(AND(Einstellungen!$B$6&lt;&gt;"",B239&lt;Einstellungen!$B$6),"; Datum vor dem Anfangsbestand",""))&amp;IF(C239="","; Beleg fehlt","")&amp;IF(N(J239)&lt;0,"; Kassenbestand negativ",""),3,250),"")</f>
        <v/>
      </c>
    </row>
    <row r="240">
      <c r="A240" s="9">
        <f>IF(OR(B240&lt;&gt;"",D240&lt;&gt;"",F240&lt;&gt;"",G240&lt;&gt;""),MAX(A$6:A239)+1,"")</f>
        <v/>
      </c>
      <c r="B240" s="10" t="n"/>
      <c r="C240" s="11" t="n"/>
      <c r="D240" s="12" t="n"/>
      <c r="E240" s="12" t="n"/>
      <c r="F240" s="13" t="n"/>
      <c r="G240" s="13" t="n"/>
      <c r="H240" s="14" t="n"/>
      <c r="I240" s="15">
        <f>IF(N(F240)+N(G240)=0,"",ROUND((N(F240)+N(G240))*N(H240)/(1+N(H240)),2))</f>
        <v/>
      </c>
      <c r="J240" s="15">
        <f>IF(OR(B240&lt;&gt;"",D240&lt;&gt;"",F240&lt;&gt;"",G240&lt;&gt;""),ROUND(Einstellungen!$B$5+SUM(F$7:F240)-SUM(G$7:G240),2),"")</f>
        <v/>
      </c>
      <c r="K240" s="16">
        <f>IF(OR(B240&lt;&gt;"",D240&lt;&gt;"",F240&lt;&gt;"",G240&lt;&gt;""),MID(IF(AND(F240&lt;&gt;"",G240&lt;&gt;""),"; Einnahme und Ausgabe in einer Zeile","")&amp;IF(AND(F240="",G240=""),"; Betrag fehlt","")&amp;IF(B240="","; Datum fehlt",IF(B240&lt;MAX(B$6:B239),"; Datum früher als darüber","")&amp;IF(AND(Einstellungen!$B$6&lt;&gt;"",B240&lt;Einstellungen!$B$6),"; Datum vor dem Anfangsbestand",""))&amp;IF(C240="","; Beleg fehlt","")&amp;IF(N(J240)&lt;0,"; Kassenbestand negativ",""),3,250),"")</f>
        <v/>
      </c>
    </row>
    <row r="241">
      <c r="A241" s="9">
        <f>IF(OR(B241&lt;&gt;"",D241&lt;&gt;"",F241&lt;&gt;"",G241&lt;&gt;""),MAX(A$6:A240)+1,"")</f>
        <v/>
      </c>
      <c r="B241" s="10" t="n"/>
      <c r="C241" s="11" t="n"/>
      <c r="D241" s="12" t="n"/>
      <c r="E241" s="12" t="n"/>
      <c r="F241" s="13" t="n"/>
      <c r="G241" s="13" t="n"/>
      <c r="H241" s="14" t="n"/>
      <c r="I241" s="15">
        <f>IF(N(F241)+N(G241)=0,"",ROUND((N(F241)+N(G241))*N(H241)/(1+N(H241)),2))</f>
        <v/>
      </c>
      <c r="J241" s="15">
        <f>IF(OR(B241&lt;&gt;"",D241&lt;&gt;"",F241&lt;&gt;"",G241&lt;&gt;""),ROUND(Einstellungen!$B$5+SUM(F$7:F241)-SUM(G$7:G241),2),"")</f>
        <v/>
      </c>
      <c r="K241" s="16">
        <f>IF(OR(B241&lt;&gt;"",D241&lt;&gt;"",F241&lt;&gt;"",G241&lt;&gt;""),MID(IF(AND(F241&lt;&gt;"",G241&lt;&gt;""),"; Einnahme und Ausgabe in einer Zeile","")&amp;IF(AND(F241="",G241=""),"; Betrag fehlt","")&amp;IF(B241="","; Datum fehlt",IF(B241&lt;MAX(B$6:B240),"; Datum früher als darüber","")&amp;IF(AND(Einstellungen!$B$6&lt;&gt;"",B241&lt;Einstellungen!$B$6),"; Datum vor dem Anfangsbestand",""))&amp;IF(C241="","; Beleg fehlt","")&amp;IF(N(J241)&lt;0,"; Kassenbestand negativ",""),3,250),"")</f>
        <v/>
      </c>
    </row>
    <row r="242">
      <c r="A242" s="9">
        <f>IF(OR(B242&lt;&gt;"",D242&lt;&gt;"",F242&lt;&gt;"",G242&lt;&gt;""),MAX(A$6:A241)+1,"")</f>
        <v/>
      </c>
      <c r="B242" s="10" t="n"/>
      <c r="C242" s="11" t="n"/>
      <c r="D242" s="12" t="n"/>
      <c r="E242" s="12" t="n"/>
      <c r="F242" s="13" t="n"/>
      <c r="G242" s="13" t="n"/>
      <c r="H242" s="14" t="n"/>
      <c r="I242" s="15">
        <f>IF(N(F242)+N(G242)=0,"",ROUND((N(F242)+N(G242))*N(H242)/(1+N(H242)),2))</f>
        <v/>
      </c>
      <c r="J242" s="15">
        <f>IF(OR(B242&lt;&gt;"",D242&lt;&gt;"",F242&lt;&gt;"",G242&lt;&gt;""),ROUND(Einstellungen!$B$5+SUM(F$7:F242)-SUM(G$7:G242),2),"")</f>
        <v/>
      </c>
      <c r="K242" s="16">
        <f>IF(OR(B242&lt;&gt;"",D242&lt;&gt;"",F242&lt;&gt;"",G242&lt;&gt;""),MID(IF(AND(F242&lt;&gt;"",G242&lt;&gt;""),"; Einnahme und Ausgabe in einer Zeile","")&amp;IF(AND(F242="",G242=""),"; Betrag fehlt","")&amp;IF(B242="","; Datum fehlt",IF(B242&lt;MAX(B$6:B241),"; Datum früher als darüber","")&amp;IF(AND(Einstellungen!$B$6&lt;&gt;"",B242&lt;Einstellungen!$B$6),"; Datum vor dem Anfangsbestand",""))&amp;IF(C242="","; Beleg fehlt","")&amp;IF(N(J242)&lt;0,"; Kassenbestand negativ",""),3,250),"")</f>
        <v/>
      </c>
    </row>
    <row r="243">
      <c r="A243" s="9">
        <f>IF(OR(B243&lt;&gt;"",D243&lt;&gt;"",F243&lt;&gt;"",G243&lt;&gt;""),MAX(A$6:A242)+1,"")</f>
        <v/>
      </c>
      <c r="B243" s="10" t="n"/>
      <c r="C243" s="11" t="n"/>
      <c r="D243" s="12" t="n"/>
      <c r="E243" s="12" t="n"/>
      <c r="F243" s="13" t="n"/>
      <c r="G243" s="13" t="n"/>
      <c r="H243" s="14" t="n"/>
      <c r="I243" s="15">
        <f>IF(N(F243)+N(G243)=0,"",ROUND((N(F243)+N(G243))*N(H243)/(1+N(H243)),2))</f>
        <v/>
      </c>
      <c r="J243" s="15">
        <f>IF(OR(B243&lt;&gt;"",D243&lt;&gt;"",F243&lt;&gt;"",G243&lt;&gt;""),ROUND(Einstellungen!$B$5+SUM(F$7:F243)-SUM(G$7:G243),2),"")</f>
        <v/>
      </c>
      <c r="K243" s="16">
        <f>IF(OR(B243&lt;&gt;"",D243&lt;&gt;"",F243&lt;&gt;"",G243&lt;&gt;""),MID(IF(AND(F243&lt;&gt;"",G243&lt;&gt;""),"; Einnahme und Ausgabe in einer Zeile","")&amp;IF(AND(F243="",G243=""),"; Betrag fehlt","")&amp;IF(B243="","; Datum fehlt",IF(B243&lt;MAX(B$6:B242),"; Datum früher als darüber","")&amp;IF(AND(Einstellungen!$B$6&lt;&gt;"",B243&lt;Einstellungen!$B$6),"; Datum vor dem Anfangsbestand",""))&amp;IF(C243="","; Beleg fehlt","")&amp;IF(N(J243)&lt;0,"; Kassenbestand negativ",""),3,250),"")</f>
        <v/>
      </c>
    </row>
    <row r="244">
      <c r="A244" s="9">
        <f>IF(OR(B244&lt;&gt;"",D244&lt;&gt;"",F244&lt;&gt;"",G244&lt;&gt;""),MAX(A$6:A243)+1,"")</f>
        <v/>
      </c>
      <c r="B244" s="10" t="n"/>
      <c r="C244" s="11" t="n"/>
      <c r="D244" s="12" t="n"/>
      <c r="E244" s="12" t="n"/>
      <c r="F244" s="13" t="n"/>
      <c r="G244" s="13" t="n"/>
      <c r="H244" s="14" t="n"/>
      <c r="I244" s="15">
        <f>IF(N(F244)+N(G244)=0,"",ROUND((N(F244)+N(G244))*N(H244)/(1+N(H244)),2))</f>
        <v/>
      </c>
      <c r="J244" s="15">
        <f>IF(OR(B244&lt;&gt;"",D244&lt;&gt;"",F244&lt;&gt;"",G244&lt;&gt;""),ROUND(Einstellungen!$B$5+SUM(F$7:F244)-SUM(G$7:G244),2),"")</f>
        <v/>
      </c>
      <c r="K244" s="16">
        <f>IF(OR(B244&lt;&gt;"",D244&lt;&gt;"",F244&lt;&gt;"",G244&lt;&gt;""),MID(IF(AND(F244&lt;&gt;"",G244&lt;&gt;""),"; Einnahme und Ausgabe in einer Zeile","")&amp;IF(AND(F244="",G244=""),"; Betrag fehlt","")&amp;IF(B244="","; Datum fehlt",IF(B244&lt;MAX(B$6:B243),"; Datum früher als darüber","")&amp;IF(AND(Einstellungen!$B$6&lt;&gt;"",B244&lt;Einstellungen!$B$6),"; Datum vor dem Anfangsbestand",""))&amp;IF(C244="","; Beleg fehlt","")&amp;IF(N(J244)&lt;0,"; Kassenbestand negativ",""),3,250),"")</f>
        <v/>
      </c>
    </row>
    <row r="245">
      <c r="A245" s="9">
        <f>IF(OR(B245&lt;&gt;"",D245&lt;&gt;"",F245&lt;&gt;"",G245&lt;&gt;""),MAX(A$6:A244)+1,"")</f>
        <v/>
      </c>
      <c r="B245" s="10" t="n"/>
      <c r="C245" s="11" t="n"/>
      <c r="D245" s="12" t="n"/>
      <c r="E245" s="12" t="n"/>
      <c r="F245" s="13" t="n"/>
      <c r="G245" s="13" t="n"/>
      <c r="H245" s="14" t="n"/>
      <c r="I245" s="15">
        <f>IF(N(F245)+N(G245)=0,"",ROUND((N(F245)+N(G245))*N(H245)/(1+N(H245)),2))</f>
        <v/>
      </c>
      <c r="J245" s="15">
        <f>IF(OR(B245&lt;&gt;"",D245&lt;&gt;"",F245&lt;&gt;"",G245&lt;&gt;""),ROUND(Einstellungen!$B$5+SUM(F$7:F245)-SUM(G$7:G245),2),"")</f>
        <v/>
      </c>
      <c r="K245" s="16">
        <f>IF(OR(B245&lt;&gt;"",D245&lt;&gt;"",F245&lt;&gt;"",G245&lt;&gt;""),MID(IF(AND(F245&lt;&gt;"",G245&lt;&gt;""),"; Einnahme und Ausgabe in einer Zeile","")&amp;IF(AND(F245="",G245=""),"; Betrag fehlt","")&amp;IF(B245="","; Datum fehlt",IF(B245&lt;MAX(B$6:B244),"; Datum früher als darüber","")&amp;IF(AND(Einstellungen!$B$6&lt;&gt;"",B245&lt;Einstellungen!$B$6),"; Datum vor dem Anfangsbestand",""))&amp;IF(C245="","; Beleg fehlt","")&amp;IF(N(J245)&lt;0,"; Kassenbestand negativ",""),3,250),"")</f>
        <v/>
      </c>
    </row>
    <row r="246">
      <c r="A246" s="9">
        <f>IF(OR(B246&lt;&gt;"",D246&lt;&gt;"",F246&lt;&gt;"",G246&lt;&gt;""),MAX(A$6:A245)+1,"")</f>
        <v/>
      </c>
      <c r="B246" s="10" t="n"/>
      <c r="C246" s="11" t="n"/>
      <c r="D246" s="12" t="n"/>
      <c r="E246" s="12" t="n"/>
      <c r="F246" s="13" t="n"/>
      <c r="G246" s="13" t="n"/>
      <c r="H246" s="14" t="n"/>
      <c r="I246" s="15">
        <f>IF(N(F246)+N(G246)=0,"",ROUND((N(F246)+N(G246))*N(H246)/(1+N(H246)),2))</f>
        <v/>
      </c>
      <c r="J246" s="15">
        <f>IF(OR(B246&lt;&gt;"",D246&lt;&gt;"",F246&lt;&gt;"",G246&lt;&gt;""),ROUND(Einstellungen!$B$5+SUM(F$7:F246)-SUM(G$7:G246),2),"")</f>
        <v/>
      </c>
      <c r="K246" s="16">
        <f>IF(OR(B246&lt;&gt;"",D246&lt;&gt;"",F246&lt;&gt;"",G246&lt;&gt;""),MID(IF(AND(F246&lt;&gt;"",G246&lt;&gt;""),"; Einnahme und Ausgabe in einer Zeile","")&amp;IF(AND(F246="",G246=""),"; Betrag fehlt","")&amp;IF(B246="","; Datum fehlt",IF(B246&lt;MAX(B$6:B245),"; Datum früher als darüber","")&amp;IF(AND(Einstellungen!$B$6&lt;&gt;"",B246&lt;Einstellungen!$B$6),"; Datum vor dem Anfangsbestand",""))&amp;IF(C246="","; Beleg fehlt","")&amp;IF(N(J246)&lt;0,"; Kassenbestand negativ",""),3,250),"")</f>
        <v/>
      </c>
    </row>
    <row r="247">
      <c r="A247" s="9">
        <f>IF(OR(B247&lt;&gt;"",D247&lt;&gt;"",F247&lt;&gt;"",G247&lt;&gt;""),MAX(A$6:A246)+1,"")</f>
        <v/>
      </c>
      <c r="B247" s="10" t="n"/>
      <c r="C247" s="11" t="n"/>
      <c r="D247" s="12" t="n"/>
      <c r="E247" s="12" t="n"/>
      <c r="F247" s="13" t="n"/>
      <c r="G247" s="13" t="n"/>
      <c r="H247" s="14" t="n"/>
      <c r="I247" s="15">
        <f>IF(N(F247)+N(G247)=0,"",ROUND((N(F247)+N(G247))*N(H247)/(1+N(H247)),2))</f>
        <v/>
      </c>
      <c r="J247" s="15">
        <f>IF(OR(B247&lt;&gt;"",D247&lt;&gt;"",F247&lt;&gt;"",G247&lt;&gt;""),ROUND(Einstellungen!$B$5+SUM(F$7:F247)-SUM(G$7:G247),2),"")</f>
        <v/>
      </c>
      <c r="K247" s="16">
        <f>IF(OR(B247&lt;&gt;"",D247&lt;&gt;"",F247&lt;&gt;"",G247&lt;&gt;""),MID(IF(AND(F247&lt;&gt;"",G247&lt;&gt;""),"; Einnahme und Ausgabe in einer Zeile","")&amp;IF(AND(F247="",G247=""),"; Betrag fehlt","")&amp;IF(B247="","; Datum fehlt",IF(B247&lt;MAX(B$6:B246),"; Datum früher als darüber","")&amp;IF(AND(Einstellungen!$B$6&lt;&gt;"",B247&lt;Einstellungen!$B$6),"; Datum vor dem Anfangsbestand",""))&amp;IF(C247="","; Beleg fehlt","")&amp;IF(N(J247)&lt;0,"; Kassenbestand negativ",""),3,250),"")</f>
        <v/>
      </c>
    </row>
    <row r="248">
      <c r="A248" s="9">
        <f>IF(OR(B248&lt;&gt;"",D248&lt;&gt;"",F248&lt;&gt;"",G248&lt;&gt;""),MAX(A$6:A247)+1,"")</f>
        <v/>
      </c>
      <c r="B248" s="10" t="n"/>
      <c r="C248" s="11" t="n"/>
      <c r="D248" s="12" t="n"/>
      <c r="E248" s="12" t="n"/>
      <c r="F248" s="13" t="n"/>
      <c r="G248" s="13" t="n"/>
      <c r="H248" s="14" t="n"/>
      <c r="I248" s="15">
        <f>IF(N(F248)+N(G248)=0,"",ROUND((N(F248)+N(G248))*N(H248)/(1+N(H248)),2))</f>
        <v/>
      </c>
      <c r="J248" s="15">
        <f>IF(OR(B248&lt;&gt;"",D248&lt;&gt;"",F248&lt;&gt;"",G248&lt;&gt;""),ROUND(Einstellungen!$B$5+SUM(F$7:F248)-SUM(G$7:G248),2),"")</f>
        <v/>
      </c>
      <c r="K248" s="16">
        <f>IF(OR(B248&lt;&gt;"",D248&lt;&gt;"",F248&lt;&gt;"",G248&lt;&gt;""),MID(IF(AND(F248&lt;&gt;"",G248&lt;&gt;""),"; Einnahme und Ausgabe in einer Zeile","")&amp;IF(AND(F248="",G248=""),"; Betrag fehlt","")&amp;IF(B248="","; Datum fehlt",IF(B248&lt;MAX(B$6:B247),"; Datum früher als darüber","")&amp;IF(AND(Einstellungen!$B$6&lt;&gt;"",B248&lt;Einstellungen!$B$6),"; Datum vor dem Anfangsbestand",""))&amp;IF(C248="","; Beleg fehlt","")&amp;IF(N(J248)&lt;0,"; Kassenbestand negativ",""),3,250),"")</f>
        <v/>
      </c>
    </row>
    <row r="249">
      <c r="A249" s="9">
        <f>IF(OR(B249&lt;&gt;"",D249&lt;&gt;"",F249&lt;&gt;"",G249&lt;&gt;""),MAX(A$6:A248)+1,"")</f>
        <v/>
      </c>
      <c r="B249" s="10" t="n"/>
      <c r="C249" s="11" t="n"/>
      <c r="D249" s="12" t="n"/>
      <c r="E249" s="12" t="n"/>
      <c r="F249" s="13" t="n"/>
      <c r="G249" s="13" t="n"/>
      <c r="H249" s="14" t="n"/>
      <c r="I249" s="15">
        <f>IF(N(F249)+N(G249)=0,"",ROUND((N(F249)+N(G249))*N(H249)/(1+N(H249)),2))</f>
        <v/>
      </c>
      <c r="J249" s="15">
        <f>IF(OR(B249&lt;&gt;"",D249&lt;&gt;"",F249&lt;&gt;"",G249&lt;&gt;""),ROUND(Einstellungen!$B$5+SUM(F$7:F249)-SUM(G$7:G249),2),"")</f>
        <v/>
      </c>
      <c r="K249" s="16">
        <f>IF(OR(B249&lt;&gt;"",D249&lt;&gt;"",F249&lt;&gt;"",G249&lt;&gt;""),MID(IF(AND(F249&lt;&gt;"",G249&lt;&gt;""),"; Einnahme und Ausgabe in einer Zeile","")&amp;IF(AND(F249="",G249=""),"; Betrag fehlt","")&amp;IF(B249="","; Datum fehlt",IF(B249&lt;MAX(B$6:B248),"; Datum früher als darüber","")&amp;IF(AND(Einstellungen!$B$6&lt;&gt;"",B249&lt;Einstellungen!$B$6),"; Datum vor dem Anfangsbestand",""))&amp;IF(C249="","; Beleg fehlt","")&amp;IF(N(J249)&lt;0,"; Kassenbestand negativ",""),3,250),"")</f>
        <v/>
      </c>
    </row>
    <row r="250">
      <c r="A250" s="9">
        <f>IF(OR(B250&lt;&gt;"",D250&lt;&gt;"",F250&lt;&gt;"",G250&lt;&gt;""),MAX(A$6:A249)+1,"")</f>
        <v/>
      </c>
      <c r="B250" s="10" t="n"/>
      <c r="C250" s="11" t="n"/>
      <c r="D250" s="12" t="n"/>
      <c r="E250" s="12" t="n"/>
      <c r="F250" s="13" t="n"/>
      <c r="G250" s="13" t="n"/>
      <c r="H250" s="14" t="n"/>
      <c r="I250" s="15">
        <f>IF(N(F250)+N(G250)=0,"",ROUND((N(F250)+N(G250))*N(H250)/(1+N(H250)),2))</f>
        <v/>
      </c>
      <c r="J250" s="15">
        <f>IF(OR(B250&lt;&gt;"",D250&lt;&gt;"",F250&lt;&gt;"",G250&lt;&gt;""),ROUND(Einstellungen!$B$5+SUM(F$7:F250)-SUM(G$7:G250),2),"")</f>
        <v/>
      </c>
      <c r="K250" s="16">
        <f>IF(OR(B250&lt;&gt;"",D250&lt;&gt;"",F250&lt;&gt;"",G250&lt;&gt;""),MID(IF(AND(F250&lt;&gt;"",G250&lt;&gt;""),"; Einnahme und Ausgabe in einer Zeile","")&amp;IF(AND(F250="",G250=""),"; Betrag fehlt","")&amp;IF(B250="","; Datum fehlt",IF(B250&lt;MAX(B$6:B249),"; Datum früher als darüber","")&amp;IF(AND(Einstellungen!$B$6&lt;&gt;"",B250&lt;Einstellungen!$B$6),"; Datum vor dem Anfangsbestand",""))&amp;IF(C250="","; Beleg fehlt","")&amp;IF(N(J250)&lt;0,"; Kassenbestand negativ",""),3,250),"")</f>
        <v/>
      </c>
    </row>
    <row r="251">
      <c r="A251" s="9">
        <f>IF(OR(B251&lt;&gt;"",D251&lt;&gt;"",F251&lt;&gt;"",G251&lt;&gt;""),MAX(A$6:A250)+1,"")</f>
        <v/>
      </c>
      <c r="B251" s="10" t="n"/>
      <c r="C251" s="11" t="n"/>
      <c r="D251" s="12" t="n"/>
      <c r="E251" s="12" t="n"/>
      <c r="F251" s="13" t="n"/>
      <c r="G251" s="13" t="n"/>
      <c r="H251" s="14" t="n"/>
      <c r="I251" s="15">
        <f>IF(N(F251)+N(G251)=0,"",ROUND((N(F251)+N(G251))*N(H251)/(1+N(H251)),2))</f>
        <v/>
      </c>
      <c r="J251" s="15">
        <f>IF(OR(B251&lt;&gt;"",D251&lt;&gt;"",F251&lt;&gt;"",G251&lt;&gt;""),ROUND(Einstellungen!$B$5+SUM(F$7:F251)-SUM(G$7:G251),2),"")</f>
        <v/>
      </c>
      <c r="K251" s="16">
        <f>IF(OR(B251&lt;&gt;"",D251&lt;&gt;"",F251&lt;&gt;"",G251&lt;&gt;""),MID(IF(AND(F251&lt;&gt;"",G251&lt;&gt;""),"; Einnahme und Ausgabe in einer Zeile","")&amp;IF(AND(F251="",G251=""),"; Betrag fehlt","")&amp;IF(B251="","; Datum fehlt",IF(B251&lt;MAX(B$6:B250),"; Datum früher als darüber","")&amp;IF(AND(Einstellungen!$B$6&lt;&gt;"",B251&lt;Einstellungen!$B$6),"; Datum vor dem Anfangsbestand",""))&amp;IF(C251="","; Beleg fehlt","")&amp;IF(N(J251)&lt;0,"; Kassenbestand negativ",""),3,250),"")</f>
        <v/>
      </c>
    </row>
    <row r="252">
      <c r="A252" s="9">
        <f>IF(OR(B252&lt;&gt;"",D252&lt;&gt;"",F252&lt;&gt;"",G252&lt;&gt;""),MAX(A$6:A251)+1,"")</f>
        <v/>
      </c>
      <c r="B252" s="10" t="n"/>
      <c r="C252" s="11" t="n"/>
      <c r="D252" s="12" t="n"/>
      <c r="E252" s="12" t="n"/>
      <c r="F252" s="13" t="n"/>
      <c r="G252" s="13" t="n"/>
      <c r="H252" s="14" t="n"/>
      <c r="I252" s="15">
        <f>IF(N(F252)+N(G252)=0,"",ROUND((N(F252)+N(G252))*N(H252)/(1+N(H252)),2))</f>
        <v/>
      </c>
      <c r="J252" s="15">
        <f>IF(OR(B252&lt;&gt;"",D252&lt;&gt;"",F252&lt;&gt;"",G252&lt;&gt;""),ROUND(Einstellungen!$B$5+SUM(F$7:F252)-SUM(G$7:G252),2),"")</f>
        <v/>
      </c>
      <c r="K252" s="16">
        <f>IF(OR(B252&lt;&gt;"",D252&lt;&gt;"",F252&lt;&gt;"",G252&lt;&gt;""),MID(IF(AND(F252&lt;&gt;"",G252&lt;&gt;""),"; Einnahme und Ausgabe in einer Zeile","")&amp;IF(AND(F252="",G252=""),"; Betrag fehlt","")&amp;IF(B252="","; Datum fehlt",IF(B252&lt;MAX(B$6:B251),"; Datum früher als darüber","")&amp;IF(AND(Einstellungen!$B$6&lt;&gt;"",B252&lt;Einstellungen!$B$6),"; Datum vor dem Anfangsbestand",""))&amp;IF(C252="","; Beleg fehlt","")&amp;IF(N(J252)&lt;0,"; Kassenbestand negativ",""),3,250),"")</f>
        <v/>
      </c>
    </row>
    <row r="253">
      <c r="A253" s="9">
        <f>IF(OR(B253&lt;&gt;"",D253&lt;&gt;"",F253&lt;&gt;"",G253&lt;&gt;""),MAX(A$6:A252)+1,"")</f>
        <v/>
      </c>
      <c r="B253" s="10" t="n"/>
      <c r="C253" s="11" t="n"/>
      <c r="D253" s="12" t="n"/>
      <c r="E253" s="12" t="n"/>
      <c r="F253" s="13" t="n"/>
      <c r="G253" s="13" t="n"/>
      <c r="H253" s="14" t="n"/>
      <c r="I253" s="15">
        <f>IF(N(F253)+N(G253)=0,"",ROUND((N(F253)+N(G253))*N(H253)/(1+N(H253)),2))</f>
        <v/>
      </c>
      <c r="J253" s="15">
        <f>IF(OR(B253&lt;&gt;"",D253&lt;&gt;"",F253&lt;&gt;"",G253&lt;&gt;""),ROUND(Einstellungen!$B$5+SUM(F$7:F253)-SUM(G$7:G253),2),"")</f>
        <v/>
      </c>
      <c r="K253" s="16">
        <f>IF(OR(B253&lt;&gt;"",D253&lt;&gt;"",F253&lt;&gt;"",G253&lt;&gt;""),MID(IF(AND(F253&lt;&gt;"",G253&lt;&gt;""),"; Einnahme und Ausgabe in einer Zeile","")&amp;IF(AND(F253="",G253=""),"; Betrag fehlt","")&amp;IF(B253="","; Datum fehlt",IF(B253&lt;MAX(B$6:B252),"; Datum früher als darüber","")&amp;IF(AND(Einstellungen!$B$6&lt;&gt;"",B253&lt;Einstellungen!$B$6),"; Datum vor dem Anfangsbestand",""))&amp;IF(C253="","; Beleg fehlt","")&amp;IF(N(J253)&lt;0,"; Kassenbestand negativ",""),3,250),"")</f>
        <v/>
      </c>
    </row>
    <row r="254">
      <c r="A254" s="9">
        <f>IF(OR(B254&lt;&gt;"",D254&lt;&gt;"",F254&lt;&gt;"",G254&lt;&gt;""),MAX(A$6:A253)+1,"")</f>
        <v/>
      </c>
      <c r="B254" s="10" t="n"/>
      <c r="C254" s="11" t="n"/>
      <c r="D254" s="12" t="n"/>
      <c r="E254" s="12" t="n"/>
      <c r="F254" s="13" t="n"/>
      <c r="G254" s="13" t="n"/>
      <c r="H254" s="14" t="n"/>
      <c r="I254" s="15">
        <f>IF(N(F254)+N(G254)=0,"",ROUND((N(F254)+N(G254))*N(H254)/(1+N(H254)),2))</f>
        <v/>
      </c>
      <c r="J254" s="15">
        <f>IF(OR(B254&lt;&gt;"",D254&lt;&gt;"",F254&lt;&gt;"",G254&lt;&gt;""),ROUND(Einstellungen!$B$5+SUM(F$7:F254)-SUM(G$7:G254),2),"")</f>
        <v/>
      </c>
      <c r="K254" s="16">
        <f>IF(OR(B254&lt;&gt;"",D254&lt;&gt;"",F254&lt;&gt;"",G254&lt;&gt;""),MID(IF(AND(F254&lt;&gt;"",G254&lt;&gt;""),"; Einnahme und Ausgabe in einer Zeile","")&amp;IF(AND(F254="",G254=""),"; Betrag fehlt","")&amp;IF(B254="","; Datum fehlt",IF(B254&lt;MAX(B$6:B253),"; Datum früher als darüber","")&amp;IF(AND(Einstellungen!$B$6&lt;&gt;"",B254&lt;Einstellungen!$B$6),"; Datum vor dem Anfangsbestand",""))&amp;IF(C254="","; Beleg fehlt","")&amp;IF(N(J254)&lt;0,"; Kassenbestand negativ",""),3,250),"")</f>
        <v/>
      </c>
    </row>
    <row r="255">
      <c r="A255" s="9">
        <f>IF(OR(B255&lt;&gt;"",D255&lt;&gt;"",F255&lt;&gt;"",G255&lt;&gt;""),MAX(A$6:A254)+1,"")</f>
        <v/>
      </c>
      <c r="B255" s="10" t="n"/>
      <c r="C255" s="11" t="n"/>
      <c r="D255" s="12" t="n"/>
      <c r="E255" s="12" t="n"/>
      <c r="F255" s="13" t="n"/>
      <c r="G255" s="13" t="n"/>
      <c r="H255" s="14" t="n"/>
      <c r="I255" s="15">
        <f>IF(N(F255)+N(G255)=0,"",ROUND((N(F255)+N(G255))*N(H255)/(1+N(H255)),2))</f>
        <v/>
      </c>
      <c r="J255" s="15">
        <f>IF(OR(B255&lt;&gt;"",D255&lt;&gt;"",F255&lt;&gt;"",G255&lt;&gt;""),ROUND(Einstellungen!$B$5+SUM(F$7:F255)-SUM(G$7:G255),2),"")</f>
        <v/>
      </c>
      <c r="K255" s="16">
        <f>IF(OR(B255&lt;&gt;"",D255&lt;&gt;"",F255&lt;&gt;"",G255&lt;&gt;""),MID(IF(AND(F255&lt;&gt;"",G255&lt;&gt;""),"; Einnahme und Ausgabe in einer Zeile","")&amp;IF(AND(F255="",G255=""),"; Betrag fehlt","")&amp;IF(B255="","; Datum fehlt",IF(B255&lt;MAX(B$6:B254),"; Datum früher als darüber","")&amp;IF(AND(Einstellungen!$B$6&lt;&gt;"",B255&lt;Einstellungen!$B$6),"; Datum vor dem Anfangsbestand",""))&amp;IF(C255="","; Beleg fehlt","")&amp;IF(N(J255)&lt;0,"; Kassenbestand negativ",""),3,250),"")</f>
        <v/>
      </c>
    </row>
    <row r="256">
      <c r="A256" s="9">
        <f>IF(OR(B256&lt;&gt;"",D256&lt;&gt;"",F256&lt;&gt;"",G256&lt;&gt;""),MAX(A$6:A255)+1,"")</f>
        <v/>
      </c>
      <c r="B256" s="10" t="n"/>
      <c r="C256" s="11" t="n"/>
      <c r="D256" s="12" t="n"/>
      <c r="E256" s="12" t="n"/>
      <c r="F256" s="13" t="n"/>
      <c r="G256" s="13" t="n"/>
      <c r="H256" s="14" t="n"/>
      <c r="I256" s="15">
        <f>IF(N(F256)+N(G256)=0,"",ROUND((N(F256)+N(G256))*N(H256)/(1+N(H256)),2))</f>
        <v/>
      </c>
      <c r="J256" s="15">
        <f>IF(OR(B256&lt;&gt;"",D256&lt;&gt;"",F256&lt;&gt;"",G256&lt;&gt;""),ROUND(Einstellungen!$B$5+SUM(F$7:F256)-SUM(G$7:G256),2),"")</f>
        <v/>
      </c>
      <c r="K256" s="16">
        <f>IF(OR(B256&lt;&gt;"",D256&lt;&gt;"",F256&lt;&gt;"",G256&lt;&gt;""),MID(IF(AND(F256&lt;&gt;"",G256&lt;&gt;""),"; Einnahme und Ausgabe in einer Zeile","")&amp;IF(AND(F256="",G256=""),"; Betrag fehlt","")&amp;IF(B256="","; Datum fehlt",IF(B256&lt;MAX(B$6:B255),"; Datum früher als darüber","")&amp;IF(AND(Einstellungen!$B$6&lt;&gt;"",B256&lt;Einstellungen!$B$6),"; Datum vor dem Anfangsbestand",""))&amp;IF(C256="","; Beleg fehlt","")&amp;IF(N(J256)&lt;0,"; Kassenbestand negativ",""),3,250),"")</f>
        <v/>
      </c>
    </row>
    <row r="257">
      <c r="A257" s="9">
        <f>IF(OR(B257&lt;&gt;"",D257&lt;&gt;"",F257&lt;&gt;"",G257&lt;&gt;""),MAX(A$6:A256)+1,"")</f>
        <v/>
      </c>
      <c r="B257" s="10" t="n"/>
      <c r="C257" s="11" t="n"/>
      <c r="D257" s="12" t="n"/>
      <c r="E257" s="12" t="n"/>
      <c r="F257" s="13" t="n"/>
      <c r="G257" s="13" t="n"/>
      <c r="H257" s="14" t="n"/>
      <c r="I257" s="15">
        <f>IF(N(F257)+N(G257)=0,"",ROUND((N(F257)+N(G257))*N(H257)/(1+N(H257)),2))</f>
        <v/>
      </c>
      <c r="J257" s="15">
        <f>IF(OR(B257&lt;&gt;"",D257&lt;&gt;"",F257&lt;&gt;"",G257&lt;&gt;""),ROUND(Einstellungen!$B$5+SUM(F$7:F257)-SUM(G$7:G257),2),"")</f>
        <v/>
      </c>
      <c r="K257" s="16">
        <f>IF(OR(B257&lt;&gt;"",D257&lt;&gt;"",F257&lt;&gt;"",G257&lt;&gt;""),MID(IF(AND(F257&lt;&gt;"",G257&lt;&gt;""),"; Einnahme und Ausgabe in einer Zeile","")&amp;IF(AND(F257="",G257=""),"; Betrag fehlt","")&amp;IF(B257="","; Datum fehlt",IF(B257&lt;MAX(B$6:B256),"; Datum früher als darüber","")&amp;IF(AND(Einstellungen!$B$6&lt;&gt;"",B257&lt;Einstellungen!$B$6),"; Datum vor dem Anfangsbestand",""))&amp;IF(C257="","; Beleg fehlt","")&amp;IF(N(J257)&lt;0,"; Kassenbestand negativ",""),3,250),"")</f>
        <v/>
      </c>
    </row>
    <row r="258">
      <c r="A258" s="9">
        <f>IF(OR(B258&lt;&gt;"",D258&lt;&gt;"",F258&lt;&gt;"",G258&lt;&gt;""),MAX(A$6:A257)+1,"")</f>
        <v/>
      </c>
      <c r="B258" s="10" t="n"/>
      <c r="C258" s="11" t="n"/>
      <c r="D258" s="12" t="n"/>
      <c r="E258" s="12" t="n"/>
      <c r="F258" s="13" t="n"/>
      <c r="G258" s="13" t="n"/>
      <c r="H258" s="14" t="n"/>
      <c r="I258" s="15">
        <f>IF(N(F258)+N(G258)=0,"",ROUND((N(F258)+N(G258))*N(H258)/(1+N(H258)),2))</f>
        <v/>
      </c>
      <c r="J258" s="15">
        <f>IF(OR(B258&lt;&gt;"",D258&lt;&gt;"",F258&lt;&gt;"",G258&lt;&gt;""),ROUND(Einstellungen!$B$5+SUM(F$7:F258)-SUM(G$7:G258),2),"")</f>
        <v/>
      </c>
      <c r="K258" s="16">
        <f>IF(OR(B258&lt;&gt;"",D258&lt;&gt;"",F258&lt;&gt;"",G258&lt;&gt;""),MID(IF(AND(F258&lt;&gt;"",G258&lt;&gt;""),"; Einnahme und Ausgabe in einer Zeile","")&amp;IF(AND(F258="",G258=""),"; Betrag fehlt","")&amp;IF(B258="","; Datum fehlt",IF(B258&lt;MAX(B$6:B257),"; Datum früher als darüber","")&amp;IF(AND(Einstellungen!$B$6&lt;&gt;"",B258&lt;Einstellungen!$B$6),"; Datum vor dem Anfangsbestand",""))&amp;IF(C258="","; Beleg fehlt","")&amp;IF(N(J258)&lt;0,"; Kassenbestand negativ",""),3,250),"")</f>
        <v/>
      </c>
    </row>
    <row r="259">
      <c r="A259" s="9">
        <f>IF(OR(B259&lt;&gt;"",D259&lt;&gt;"",F259&lt;&gt;"",G259&lt;&gt;""),MAX(A$6:A258)+1,"")</f>
        <v/>
      </c>
      <c r="B259" s="10" t="n"/>
      <c r="C259" s="11" t="n"/>
      <c r="D259" s="12" t="n"/>
      <c r="E259" s="12" t="n"/>
      <c r="F259" s="13" t="n"/>
      <c r="G259" s="13" t="n"/>
      <c r="H259" s="14" t="n"/>
      <c r="I259" s="15">
        <f>IF(N(F259)+N(G259)=0,"",ROUND((N(F259)+N(G259))*N(H259)/(1+N(H259)),2))</f>
        <v/>
      </c>
      <c r="J259" s="15">
        <f>IF(OR(B259&lt;&gt;"",D259&lt;&gt;"",F259&lt;&gt;"",G259&lt;&gt;""),ROUND(Einstellungen!$B$5+SUM(F$7:F259)-SUM(G$7:G259),2),"")</f>
        <v/>
      </c>
      <c r="K259" s="16">
        <f>IF(OR(B259&lt;&gt;"",D259&lt;&gt;"",F259&lt;&gt;"",G259&lt;&gt;""),MID(IF(AND(F259&lt;&gt;"",G259&lt;&gt;""),"; Einnahme und Ausgabe in einer Zeile","")&amp;IF(AND(F259="",G259=""),"; Betrag fehlt","")&amp;IF(B259="","; Datum fehlt",IF(B259&lt;MAX(B$6:B258),"; Datum früher als darüber","")&amp;IF(AND(Einstellungen!$B$6&lt;&gt;"",B259&lt;Einstellungen!$B$6),"; Datum vor dem Anfangsbestand",""))&amp;IF(C259="","; Beleg fehlt","")&amp;IF(N(J259)&lt;0,"; Kassenbestand negativ",""),3,250),"")</f>
        <v/>
      </c>
    </row>
    <row r="260">
      <c r="A260" s="9">
        <f>IF(OR(B260&lt;&gt;"",D260&lt;&gt;"",F260&lt;&gt;"",G260&lt;&gt;""),MAX(A$6:A259)+1,"")</f>
        <v/>
      </c>
      <c r="B260" s="10" t="n"/>
      <c r="C260" s="11" t="n"/>
      <c r="D260" s="12" t="n"/>
      <c r="E260" s="12" t="n"/>
      <c r="F260" s="13" t="n"/>
      <c r="G260" s="13" t="n"/>
      <c r="H260" s="14" t="n"/>
      <c r="I260" s="15">
        <f>IF(N(F260)+N(G260)=0,"",ROUND((N(F260)+N(G260))*N(H260)/(1+N(H260)),2))</f>
        <v/>
      </c>
      <c r="J260" s="15">
        <f>IF(OR(B260&lt;&gt;"",D260&lt;&gt;"",F260&lt;&gt;"",G260&lt;&gt;""),ROUND(Einstellungen!$B$5+SUM(F$7:F260)-SUM(G$7:G260),2),"")</f>
        <v/>
      </c>
      <c r="K260" s="16">
        <f>IF(OR(B260&lt;&gt;"",D260&lt;&gt;"",F260&lt;&gt;"",G260&lt;&gt;""),MID(IF(AND(F260&lt;&gt;"",G260&lt;&gt;""),"; Einnahme und Ausgabe in einer Zeile","")&amp;IF(AND(F260="",G260=""),"; Betrag fehlt","")&amp;IF(B260="","; Datum fehlt",IF(B260&lt;MAX(B$6:B259),"; Datum früher als darüber","")&amp;IF(AND(Einstellungen!$B$6&lt;&gt;"",B260&lt;Einstellungen!$B$6),"; Datum vor dem Anfangsbestand",""))&amp;IF(C260="","; Beleg fehlt","")&amp;IF(N(J260)&lt;0,"; Kassenbestand negativ",""),3,250),"")</f>
        <v/>
      </c>
    </row>
    <row r="261">
      <c r="A261" s="9">
        <f>IF(OR(B261&lt;&gt;"",D261&lt;&gt;"",F261&lt;&gt;"",G261&lt;&gt;""),MAX(A$6:A260)+1,"")</f>
        <v/>
      </c>
      <c r="B261" s="10" t="n"/>
      <c r="C261" s="11" t="n"/>
      <c r="D261" s="12" t="n"/>
      <c r="E261" s="12" t="n"/>
      <c r="F261" s="13" t="n"/>
      <c r="G261" s="13" t="n"/>
      <c r="H261" s="14" t="n"/>
      <c r="I261" s="15">
        <f>IF(N(F261)+N(G261)=0,"",ROUND((N(F261)+N(G261))*N(H261)/(1+N(H261)),2))</f>
        <v/>
      </c>
      <c r="J261" s="15">
        <f>IF(OR(B261&lt;&gt;"",D261&lt;&gt;"",F261&lt;&gt;"",G261&lt;&gt;""),ROUND(Einstellungen!$B$5+SUM(F$7:F261)-SUM(G$7:G261),2),"")</f>
        <v/>
      </c>
      <c r="K261" s="16">
        <f>IF(OR(B261&lt;&gt;"",D261&lt;&gt;"",F261&lt;&gt;"",G261&lt;&gt;""),MID(IF(AND(F261&lt;&gt;"",G261&lt;&gt;""),"; Einnahme und Ausgabe in einer Zeile","")&amp;IF(AND(F261="",G261=""),"; Betrag fehlt","")&amp;IF(B261="","; Datum fehlt",IF(B261&lt;MAX(B$6:B260),"; Datum früher als darüber","")&amp;IF(AND(Einstellungen!$B$6&lt;&gt;"",B261&lt;Einstellungen!$B$6),"; Datum vor dem Anfangsbestand",""))&amp;IF(C261="","; Beleg fehlt","")&amp;IF(N(J261)&lt;0,"; Kassenbestand negativ",""),3,250),"")</f>
        <v/>
      </c>
    </row>
    <row r="262">
      <c r="A262" s="9">
        <f>IF(OR(B262&lt;&gt;"",D262&lt;&gt;"",F262&lt;&gt;"",G262&lt;&gt;""),MAX(A$6:A261)+1,"")</f>
        <v/>
      </c>
      <c r="B262" s="10" t="n"/>
      <c r="C262" s="11" t="n"/>
      <c r="D262" s="12" t="n"/>
      <c r="E262" s="12" t="n"/>
      <c r="F262" s="13" t="n"/>
      <c r="G262" s="13" t="n"/>
      <c r="H262" s="14" t="n"/>
      <c r="I262" s="15">
        <f>IF(N(F262)+N(G262)=0,"",ROUND((N(F262)+N(G262))*N(H262)/(1+N(H262)),2))</f>
        <v/>
      </c>
      <c r="J262" s="15">
        <f>IF(OR(B262&lt;&gt;"",D262&lt;&gt;"",F262&lt;&gt;"",G262&lt;&gt;""),ROUND(Einstellungen!$B$5+SUM(F$7:F262)-SUM(G$7:G262),2),"")</f>
        <v/>
      </c>
      <c r="K262" s="16">
        <f>IF(OR(B262&lt;&gt;"",D262&lt;&gt;"",F262&lt;&gt;"",G262&lt;&gt;""),MID(IF(AND(F262&lt;&gt;"",G262&lt;&gt;""),"; Einnahme und Ausgabe in einer Zeile","")&amp;IF(AND(F262="",G262=""),"; Betrag fehlt","")&amp;IF(B262="","; Datum fehlt",IF(B262&lt;MAX(B$6:B261),"; Datum früher als darüber","")&amp;IF(AND(Einstellungen!$B$6&lt;&gt;"",B262&lt;Einstellungen!$B$6),"; Datum vor dem Anfangsbestand",""))&amp;IF(C262="","; Beleg fehlt","")&amp;IF(N(J262)&lt;0,"; Kassenbestand negativ",""),3,250),"")</f>
        <v/>
      </c>
    </row>
    <row r="263">
      <c r="A263" s="9">
        <f>IF(OR(B263&lt;&gt;"",D263&lt;&gt;"",F263&lt;&gt;"",G263&lt;&gt;""),MAX(A$6:A262)+1,"")</f>
        <v/>
      </c>
      <c r="B263" s="10" t="n"/>
      <c r="C263" s="11" t="n"/>
      <c r="D263" s="12" t="n"/>
      <c r="E263" s="12" t="n"/>
      <c r="F263" s="13" t="n"/>
      <c r="G263" s="13" t="n"/>
      <c r="H263" s="14" t="n"/>
      <c r="I263" s="15">
        <f>IF(N(F263)+N(G263)=0,"",ROUND((N(F263)+N(G263))*N(H263)/(1+N(H263)),2))</f>
        <v/>
      </c>
      <c r="J263" s="15">
        <f>IF(OR(B263&lt;&gt;"",D263&lt;&gt;"",F263&lt;&gt;"",G263&lt;&gt;""),ROUND(Einstellungen!$B$5+SUM(F$7:F263)-SUM(G$7:G263),2),"")</f>
        <v/>
      </c>
      <c r="K263" s="16">
        <f>IF(OR(B263&lt;&gt;"",D263&lt;&gt;"",F263&lt;&gt;"",G263&lt;&gt;""),MID(IF(AND(F263&lt;&gt;"",G263&lt;&gt;""),"; Einnahme und Ausgabe in einer Zeile","")&amp;IF(AND(F263="",G263=""),"; Betrag fehlt","")&amp;IF(B263="","; Datum fehlt",IF(B263&lt;MAX(B$6:B262),"; Datum früher als darüber","")&amp;IF(AND(Einstellungen!$B$6&lt;&gt;"",B263&lt;Einstellungen!$B$6),"; Datum vor dem Anfangsbestand",""))&amp;IF(C263="","; Beleg fehlt","")&amp;IF(N(J263)&lt;0,"; Kassenbestand negativ",""),3,250),"")</f>
        <v/>
      </c>
    </row>
    <row r="264">
      <c r="A264" s="9">
        <f>IF(OR(B264&lt;&gt;"",D264&lt;&gt;"",F264&lt;&gt;"",G264&lt;&gt;""),MAX(A$6:A263)+1,"")</f>
        <v/>
      </c>
      <c r="B264" s="10" t="n"/>
      <c r="C264" s="11" t="n"/>
      <c r="D264" s="12" t="n"/>
      <c r="E264" s="12" t="n"/>
      <c r="F264" s="13" t="n"/>
      <c r="G264" s="13" t="n"/>
      <c r="H264" s="14" t="n"/>
      <c r="I264" s="15">
        <f>IF(N(F264)+N(G264)=0,"",ROUND((N(F264)+N(G264))*N(H264)/(1+N(H264)),2))</f>
        <v/>
      </c>
      <c r="J264" s="15">
        <f>IF(OR(B264&lt;&gt;"",D264&lt;&gt;"",F264&lt;&gt;"",G264&lt;&gt;""),ROUND(Einstellungen!$B$5+SUM(F$7:F264)-SUM(G$7:G264),2),"")</f>
        <v/>
      </c>
      <c r="K264" s="16">
        <f>IF(OR(B264&lt;&gt;"",D264&lt;&gt;"",F264&lt;&gt;"",G264&lt;&gt;""),MID(IF(AND(F264&lt;&gt;"",G264&lt;&gt;""),"; Einnahme und Ausgabe in einer Zeile","")&amp;IF(AND(F264="",G264=""),"; Betrag fehlt","")&amp;IF(B264="","; Datum fehlt",IF(B264&lt;MAX(B$6:B263),"; Datum früher als darüber","")&amp;IF(AND(Einstellungen!$B$6&lt;&gt;"",B264&lt;Einstellungen!$B$6),"; Datum vor dem Anfangsbestand",""))&amp;IF(C264="","; Beleg fehlt","")&amp;IF(N(J264)&lt;0,"; Kassenbestand negativ",""),3,250),"")</f>
        <v/>
      </c>
    </row>
    <row r="265">
      <c r="A265" s="9">
        <f>IF(OR(B265&lt;&gt;"",D265&lt;&gt;"",F265&lt;&gt;"",G265&lt;&gt;""),MAX(A$6:A264)+1,"")</f>
        <v/>
      </c>
      <c r="B265" s="10" t="n"/>
      <c r="C265" s="11" t="n"/>
      <c r="D265" s="12" t="n"/>
      <c r="E265" s="12" t="n"/>
      <c r="F265" s="13" t="n"/>
      <c r="G265" s="13" t="n"/>
      <c r="H265" s="14" t="n"/>
      <c r="I265" s="15">
        <f>IF(N(F265)+N(G265)=0,"",ROUND((N(F265)+N(G265))*N(H265)/(1+N(H265)),2))</f>
        <v/>
      </c>
      <c r="J265" s="15">
        <f>IF(OR(B265&lt;&gt;"",D265&lt;&gt;"",F265&lt;&gt;"",G265&lt;&gt;""),ROUND(Einstellungen!$B$5+SUM(F$7:F265)-SUM(G$7:G265),2),"")</f>
        <v/>
      </c>
      <c r="K265" s="16">
        <f>IF(OR(B265&lt;&gt;"",D265&lt;&gt;"",F265&lt;&gt;"",G265&lt;&gt;""),MID(IF(AND(F265&lt;&gt;"",G265&lt;&gt;""),"; Einnahme und Ausgabe in einer Zeile","")&amp;IF(AND(F265="",G265=""),"; Betrag fehlt","")&amp;IF(B265="","; Datum fehlt",IF(B265&lt;MAX(B$6:B264),"; Datum früher als darüber","")&amp;IF(AND(Einstellungen!$B$6&lt;&gt;"",B265&lt;Einstellungen!$B$6),"; Datum vor dem Anfangsbestand",""))&amp;IF(C265="","; Beleg fehlt","")&amp;IF(N(J265)&lt;0,"; Kassenbestand negativ",""),3,250),"")</f>
        <v/>
      </c>
    </row>
    <row r="266">
      <c r="A266" s="9">
        <f>IF(OR(B266&lt;&gt;"",D266&lt;&gt;"",F266&lt;&gt;"",G266&lt;&gt;""),MAX(A$6:A265)+1,"")</f>
        <v/>
      </c>
      <c r="B266" s="10" t="n"/>
      <c r="C266" s="11" t="n"/>
      <c r="D266" s="12" t="n"/>
      <c r="E266" s="12" t="n"/>
      <c r="F266" s="13" t="n"/>
      <c r="G266" s="13" t="n"/>
      <c r="H266" s="14" t="n"/>
      <c r="I266" s="15">
        <f>IF(N(F266)+N(G266)=0,"",ROUND((N(F266)+N(G266))*N(H266)/(1+N(H266)),2))</f>
        <v/>
      </c>
      <c r="J266" s="15">
        <f>IF(OR(B266&lt;&gt;"",D266&lt;&gt;"",F266&lt;&gt;"",G266&lt;&gt;""),ROUND(Einstellungen!$B$5+SUM(F$7:F266)-SUM(G$7:G266),2),"")</f>
        <v/>
      </c>
      <c r="K266" s="16">
        <f>IF(OR(B266&lt;&gt;"",D266&lt;&gt;"",F266&lt;&gt;"",G266&lt;&gt;""),MID(IF(AND(F266&lt;&gt;"",G266&lt;&gt;""),"; Einnahme und Ausgabe in einer Zeile","")&amp;IF(AND(F266="",G266=""),"; Betrag fehlt","")&amp;IF(B266="","; Datum fehlt",IF(B266&lt;MAX(B$6:B265),"; Datum früher als darüber","")&amp;IF(AND(Einstellungen!$B$6&lt;&gt;"",B266&lt;Einstellungen!$B$6),"; Datum vor dem Anfangsbestand",""))&amp;IF(C266="","; Beleg fehlt","")&amp;IF(N(J266)&lt;0,"; Kassenbestand negativ",""),3,250),"")</f>
        <v/>
      </c>
    </row>
    <row r="267">
      <c r="A267" s="9">
        <f>IF(OR(B267&lt;&gt;"",D267&lt;&gt;"",F267&lt;&gt;"",G267&lt;&gt;""),MAX(A$6:A266)+1,"")</f>
        <v/>
      </c>
      <c r="B267" s="10" t="n"/>
      <c r="C267" s="11" t="n"/>
      <c r="D267" s="12" t="n"/>
      <c r="E267" s="12" t="n"/>
      <c r="F267" s="13" t="n"/>
      <c r="G267" s="13" t="n"/>
      <c r="H267" s="14" t="n"/>
      <c r="I267" s="15">
        <f>IF(N(F267)+N(G267)=0,"",ROUND((N(F267)+N(G267))*N(H267)/(1+N(H267)),2))</f>
        <v/>
      </c>
      <c r="J267" s="15">
        <f>IF(OR(B267&lt;&gt;"",D267&lt;&gt;"",F267&lt;&gt;"",G267&lt;&gt;""),ROUND(Einstellungen!$B$5+SUM(F$7:F267)-SUM(G$7:G267),2),"")</f>
        <v/>
      </c>
      <c r="K267" s="16">
        <f>IF(OR(B267&lt;&gt;"",D267&lt;&gt;"",F267&lt;&gt;"",G267&lt;&gt;""),MID(IF(AND(F267&lt;&gt;"",G267&lt;&gt;""),"; Einnahme und Ausgabe in einer Zeile","")&amp;IF(AND(F267="",G267=""),"; Betrag fehlt","")&amp;IF(B267="","; Datum fehlt",IF(B267&lt;MAX(B$6:B266),"; Datum früher als darüber","")&amp;IF(AND(Einstellungen!$B$6&lt;&gt;"",B267&lt;Einstellungen!$B$6),"; Datum vor dem Anfangsbestand",""))&amp;IF(C267="","; Beleg fehlt","")&amp;IF(N(J267)&lt;0,"; Kassenbestand negativ",""),3,250),"")</f>
        <v/>
      </c>
    </row>
    <row r="268">
      <c r="A268" s="9">
        <f>IF(OR(B268&lt;&gt;"",D268&lt;&gt;"",F268&lt;&gt;"",G268&lt;&gt;""),MAX(A$6:A267)+1,"")</f>
        <v/>
      </c>
      <c r="B268" s="10" t="n"/>
      <c r="C268" s="11" t="n"/>
      <c r="D268" s="12" t="n"/>
      <c r="E268" s="12" t="n"/>
      <c r="F268" s="13" t="n"/>
      <c r="G268" s="13" t="n"/>
      <c r="H268" s="14" t="n"/>
      <c r="I268" s="15">
        <f>IF(N(F268)+N(G268)=0,"",ROUND((N(F268)+N(G268))*N(H268)/(1+N(H268)),2))</f>
        <v/>
      </c>
      <c r="J268" s="15">
        <f>IF(OR(B268&lt;&gt;"",D268&lt;&gt;"",F268&lt;&gt;"",G268&lt;&gt;""),ROUND(Einstellungen!$B$5+SUM(F$7:F268)-SUM(G$7:G268),2),"")</f>
        <v/>
      </c>
      <c r="K268" s="16">
        <f>IF(OR(B268&lt;&gt;"",D268&lt;&gt;"",F268&lt;&gt;"",G268&lt;&gt;""),MID(IF(AND(F268&lt;&gt;"",G268&lt;&gt;""),"; Einnahme und Ausgabe in einer Zeile","")&amp;IF(AND(F268="",G268=""),"; Betrag fehlt","")&amp;IF(B268="","; Datum fehlt",IF(B268&lt;MAX(B$6:B267),"; Datum früher als darüber","")&amp;IF(AND(Einstellungen!$B$6&lt;&gt;"",B268&lt;Einstellungen!$B$6),"; Datum vor dem Anfangsbestand",""))&amp;IF(C268="","; Beleg fehlt","")&amp;IF(N(J268)&lt;0,"; Kassenbestand negativ",""),3,250),"")</f>
        <v/>
      </c>
    </row>
    <row r="269">
      <c r="A269" s="9">
        <f>IF(OR(B269&lt;&gt;"",D269&lt;&gt;"",F269&lt;&gt;"",G269&lt;&gt;""),MAX(A$6:A268)+1,"")</f>
        <v/>
      </c>
      <c r="B269" s="10" t="n"/>
      <c r="C269" s="11" t="n"/>
      <c r="D269" s="12" t="n"/>
      <c r="E269" s="12" t="n"/>
      <c r="F269" s="13" t="n"/>
      <c r="G269" s="13" t="n"/>
      <c r="H269" s="14" t="n"/>
      <c r="I269" s="15">
        <f>IF(N(F269)+N(G269)=0,"",ROUND((N(F269)+N(G269))*N(H269)/(1+N(H269)),2))</f>
        <v/>
      </c>
      <c r="J269" s="15">
        <f>IF(OR(B269&lt;&gt;"",D269&lt;&gt;"",F269&lt;&gt;"",G269&lt;&gt;""),ROUND(Einstellungen!$B$5+SUM(F$7:F269)-SUM(G$7:G269),2),"")</f>
        <v/>
      </c>
      <c r="K269" s="16">
        <f>IF(OR(B269&lt;&gt;"",D269&lt;&gt;"",F269&lt;&gt;"",G269&lt;&gt;""),MID(IF(AND(F269&lt;&gt;"",G269&lt;&gt;""),"; Einnahme und Ausgabe in einer Zeile","")&amp;IF(AND(F269="",G269=""),"; Betrag fehlt","")&amp;IF(B269="","; Datum fehlt",IF(B269&lt;MAX(B$6:B268),"; Datum früher als darüber","")&amp;IF(AND(Einstellungen!$B$6&lt;&gt;"",B269&lt;Einstellungen!$B$6),"; Datum vor dem Anfangsbestand",""))&amp;IF(C269="","; Beleg fehlt","")&amp;IF(N(J269)&lt;0,"; Kassenbestand negativ",""),3,250),"")</f>
        <v/>
      </c>
    </row>
    <row r="270">
      <c r="A270" s="9">
        <f>IF(OR(B270&lt;&gt;"",D270&lt;&gt;"",F270&lt;&gt;"",G270&lt;&gt;""),MAX(A$6:A269)+1,"")</f>
        <v/>
      </c>
      <c r="B270" s="10" t="n"/>
      <c r="C270" s="11" t="n"/>
      <c r="D270" s="12" t="n"/>
      <c r="E270" s="12" t="n"/>
      <c r="F270" s="13" t="n"/>
      <c r="G270" s="13" t="n"/>
      <c r="H270" s="14" t="n"/>
      <c r="I270" s="15">
        <f>IF(N(F270)+N(G270)=0,"",ROUND((N(F270)+N(G270))*N(H270)/(1+N(H270)),2))</f>
        <v/>
      </c>
      <c r="J270" s="15">
        <f>IF(OR(B270&lt;&gt;"",D270&lt;&gt;"",F270&lt;&gt;"",G270&lt;&gt;""),ROUND(Einstellungen!$B$5+SUM(F$7:F270)-SUM(G$7:G270),2),"")</f>
        <v/>
      </c>
      <c r="K270" s="16">
        <f>IF(OR(B270&lt;&gt;"",D270&lt;&gt;"",F270&lt;&gt;"",G270&lt;&gt;""),MID(IF(AND(F270&lt;&gt;"",G270&lt;&gt;""),"; Einnahme und Ausgabe in einer Zeile","")&amp;IF(AND(F270="",G270=""),"; Betrag fehlt","")&amp;IF(B270="","; Datum fehlt",IF(B270&lt;MAX(B$6:B269),"; Datum früher als darüber","")&amp;IF(AND(Einstellungen!$B$6&lt;&gt;"",B270&lt;Einstellungen!$B$6),"; Datum vor dem Anfangsbestand",""))&amp;IF(C270="","; Beleg fehlt","")&amp;IF(N(J270)&lt;0,"; Kassenbestand negativ",""),3,250),"")</f>
        <v/>
      </c>
    </row>
    <row r="271">
      <c r="A271" s="9">
        <f>IF(OR(B271&lt;&gt;"",D271&lt;&gt;"",F271&lt;&gt;"",G271&lt;&gt;""),MAX(A$6:A270)+1,"")</f>
        <v/>
      </c>
      <c r="B271" s="10" t="n"/>
      <c r="C271" s="11" t="n"/>
      <c r="D271" s="12" t="n"/>
      <c r="E271" s="12" t="n"/>
      <c r="F271" s="13" t="n"/>
      <c r="G271" s="13" t="n"/>
      <c r="H271" s="14" t="n"/>
      <c r="I271" s="15">
        <f>IF(N(F271)+N(G271)=0,"",ROUND((N(F271)+N(G271))*N(H271)/(1+N(H271)),2))</f>
        <v/>
      </c>
      <c r="J271" s="15">
        <f>IF(OR(B271&lt;&gt;"",D271&lt;&gt;"",F271&lt;&gt;"",G271&lt;&gt;""),ROUND(Einstellungen!$B$5+SUM(F$7:F271)-SUM(G$7:G271),2),"")</f>
        <v/>
      </c>
      <c r="K271" s="16">
        <f>IF(OR(B271&lt;&gt;"",D271&lt;&gt;"",F271&lt;&gt;"",G271&lt;&gt;""),MID(IF(AND(F271&lt;&gt;"",G271&lt;&gt;""),"; Einnahme und Ausgabe in einer Zeile","")&amp;IF(AND(F271="",G271=""),"; Betrag fehlt","")&amp;IF(B271="","; Datum fehlt",IF(B271&lt;MAX(B$6:B270),"; Datum früher als darüber","")&amp;IF(AND(Einstellungen!$B$6&lt;&gt;"",B271&lt;Einstellungen!$B$6),"; Datum vor dem Anfangsbestand",""))&amp;IF(C271="","; Beleg fehlt","")&amp;IF(N(J271)&lt;0,"; Kassenbestand negativ",""),3,250),"")</f>
        <v/>
      </c>
    </row>
    <row r="272">
      <c r="A272" s="9">
        <f>IF(OR(B272&lt;&gt;"",D272&lt;&gt;"",F272&lt;&gt;"",G272&lt;&gt;""),MAX(A$6:A271)+1,"")</f>
        <v/>
      </c>
      <c r="B272" s="10" t="n"/>
      <c r="C272" s="11" t="n"/>
      <c r="D272" s="12" t="n"/>
      <c r="E272" s="12" t="n"/>
      <c r="F272" s="13" t="n"/>
      <c r="G272" s="13" t="n"/>
      <c r="H272" s="14" t="n"/>
      <c r="I272" s="15">
        <f>IF(N(F272)+N(G272)=0,"",ROUND((N(F272)+N(G272))*N(H272)/(1+N(H272)),2))</f>
        <v/>
      </c>
      <c r="J272" s="15">
        <f>IF(OR(B272&lt;&gt;"",D272&lt;&gt;"",F272&lt;&gt;"",G272&lt;&gt;""),ROUND(Einstellungen!$B$5+SUM(F$7:F272)-SUM(G$7:G272),2),"")</f>
        <v/>
      </c>
      <c r="K272" s="16">
        <f>IF(OR(B272&lt;&gt;"",D272&lt;&gt;"",F272&lt;&gt;"",G272&lt;&gt;""),MID(IF(AND(F272&lt;&gt;"",G272&lt;&gt;""),"; Einnahme und Ausgabe in einer Zeile","")&amp;IF(AND(F272="",G272=""),"; Betrag fehlt","")&amp;IF(B272="","; Datum fehlt",IF(B272&lt;MAX(B$6:B271),"; Datum früher als darüber","")&amp;IF(AND(Einstellungen!$B$6&lt;&gt;"",B272&lt;Einstellungen!$B$6),"; Datum vor dem Anfangsbestand",""))&amp;IF(C272="","; Beleg fehlt","")&amp;IF(N(J272)&lt;0,"; Kassenbestand negativ",""),3,250),"")</f>
        <v/>
      </c>
    </row>
    <row r="273">
      <c r="A273" s="9">
        <f>IF(OR(B273&lt;&gt;"",D273&lt;&gt;"",F273&lt;&gt;"",G273&lt;&gt;""),MAX(A$6:A272)+1,"")</f>
        <v/>
      </c>
      <c r="B273" s="10" t="n"/>
      <c r="C273" s="11" t="n"/>
      <c r="D273" s="12" t="n"/>
      <c r="E273" s="12" t="n"/>
      <c r="F273" s="13" t="n"/>
      <c r="G273" s="13" t="n"/>
      <c r="H273" s="14" t="n"/>
      <c r="I273" s="15">
        <f>IF(N(F273)+N(G273)=0,"",ROUND((N(F273)+N(G273))*N(H273)/(1+N(H273)),2))</f>
        <v/>
      </c>
      <c r="J273" s="15">
        <f>IF(OR(B273&lt;&gt;"",D273&lt;&gt;"",F273&lt;&gt;"",G273&lt;&gt;""),ROUND(Einstellungen!$B$5+SUM(F$7:F273)-SUM(G$7:G273),2),"")</f>
        <v/>
      </c>
      <c r="K273" s="16">
        <f>IF(OR(B273&lt;&gt;"",D273&lt;&gt;"",F273&lt;&gt;"",G273&lt;&gt;""),MID(IF(AND(F273&lt;&gt;"",G273&lt;&gt;""),"; Einnahme und Ausgabe in einer Zeile","")&amp;IF(AND(F273="",G273=""),"; Betrag fehlt","")&amp;IF(B273="","; Datum fehlt",IF(B273&lt;MAX(B$6:B272),"; Datum früher als darüber","")&amp;IF(AND(Einstellungen!$B$6&lt;&gt;"",B273&lt;Einstellungen!$B$6),"; Datum vor dem Anfangsbestand",""))&amp;IF(C273="","; Beleg fehlt","")&amp;IF(N(J273)&lt;0,"; Kassenbestand negativ",""),3,250),"")</f>
        <v/>
      </c>
    </row>
    <row r="274">
      <c r="A274" s="9">
        <f>IF(OR(B274&lt;&gt;"",D274&lt;&gt;"",F274&lt;&gt;"",G274&lt;&gt;""),MAX(A$6:A273)+1,"")</f>
        <v/>
      </c>
      <c r="B274" s="10" t="n"/>
      <c r="C274" s="11" t="n"/>
      <c r="D274" s="12" t="n"/>
      <c r="E274" s="12" t="n"/>
      <c r="F274" s="13" t="n"/>
      <c r="G274" s="13" t="n"/>
      <c r="H274" s="14" t="n"/>
      <c r="I274" s="15">
        <f>IF(N(F274)+N(G274)=0,"",ROUND((N(F274)+N(G274))*N(H274)/(1+N(H274)),2))</f>
        <v/>
      </c>
      <c r="J274" s="15">
        <f>IF(OR(B274&lt;&gt;"",D274&lt;&gt;"",F274&lt;&gt;"",G274&lt;&gt;""),ROUND(Einstellungen!$B$5+SUM(F$7:F274)-SUM(G$7:G274),2),"")</f>
        <v/>
      </c>
      <c r="K274" s="16">
        <f>IF(OR(B274&lt;&gt;"",D274&lt;&gt;"",F274&lt;&gt;"",G274&lt;&gt;""),MID(IF(AND(F274&lt;&gt;"",G274&lt;&gt;""),"; Einnahme und Ausgabe in einer Zeile","")&amp;IF(AND(F274="",G274=""),"; Betrag fehlt","")&amp;IF(B274="","; Datum fehlt",IF(B274&lt;MAX(B$6:B273),"; Datum früher als darüber","")&amp;IF(AND(Einstellungen!$B$6&lt;&gt;"",B274&lt;Einstellungen!$B$6),"; Datum vor dem Anfangsbestand",""))&amp;IF(C274="","; Beleg fehlt","")&amp;IF(N(J274)&lt;0,"; Kassenbestand negativ",""),3,250),"")</f>
        <v/>
      </c>
    </row>
    <row r="275">
      <c r="A275" s="9">
        <f>IF(OR(B275&lt;&gt;"",D275&lt;&gt;"",F275&lt;&gt;"",G275&lt;&gt;""),MAX(A$6:A274)+1,"")</f>
        <v/>
      </c>
      <c r="B275" s="10" t="n"/>
      <c r="C275" s="11" t="n"/>
      <c r="D275" s="12" t="n"/>
      <c r="E275" s="12" t="n"/>
      <c r="F275" s="13" t="n"/>
      <c r="G275" s="13" t="n"/>
      <c r="H275" s="14" t="n"/>
      <c r="I275" s="15">
        <f>IF(N(F275)+N(G275)=0,"",ROUND((N(F275)+N(G275))*N(H275)/(1+N(H275)),2))</f>
        <v/>
      </c>
      <c r="J275" s="15">
        <f>IF(OR(B275&lt;&gt;"",D275&lt;&gt;"",F275&lt;&gt;"",G275&lt;&gt;""),ROUND(Einstellungen!$B$5+SUM(F$7:F275)-SUM(G$7:G275),2),"")</f>
        <v/>
      </c>
      <c r="K275" s="16">
        <f>IF(OR(B275&lt;&gt;"",D275&lt;&gt;"",F275&lt;&gt;"",G275&lt;&gt;""),MID(IF(AND(F275&lt;&gt;"",G275&lt;&gt;""),"; Einnahme und Ausgabe in einer Zeile","")&amp;IF(AND(F275="",G275=""),"; Betrag fehlt","")&amp;IF(B275="","; Datum fehlt",IF(B275&lt;MAX(B$6:B274),"; Datum früher als darüber","")&amp;IF(AND(Einstellungen!$B$6&lt;&gt;"",B275&lt;Einstellungen!$B$6),"; Datum vor dem Anfangsbestand",""))&amp;IF(C275="","; Beleg fehlt","")&amp;IF(N(J275)&lt;0,"; Kassenbestand negativ",""),3,250),"")</f>
        <v/>
      </c>
    </row>
    <row r="276">
      <c r="A276" s="9">
        <f>IF(OR(B276&lt;&gt;"",D276&lt;&gt;"",F276&lt;&gt;"",G276&lt;&gt;""),MAX(A$6:A275)+1,"")</f>
        <v/>
      </c>
      <c r="B276" s="10" t="n"/>
      <c r="C276" s="11" t="n"/>
      <c r="D276" s="12" t="n"/>
      <c r="E276" s="12" t="n"/>
      <c r="F276" s="13" t="n"/>
      <c r="G276" s="13" t="n"/>
      <c r="H276" s="14" t="n"/>
      <c r="I276" s="15">
        <f>IF(N(F276)+N(G276)=0,"",ROUND((N(F276)+N(G276))*N(H276)/(1+N(H276)),2))</f>
        <v/>
      </c>
      <c r="J276" s="15">
        <f>IF(OR(B276&lt;&gt;"",D276&lt;&gt;"",F276&lt;&gt;"",G276&lt;&gt;""),ROUND(Einstellungen!$B$5+SUM(F$7:F276)-SUM(G$7:G276),2),"")</f>
        <v/>
      </c>
      <c r="K276" s="16">
        <f>IF(OR(B276&lt;&gt;"",D276&lt;&gt;"",F276&lt;&gt;"",G276&lt;&gt;""),MID(IF(AND(F276&lt;&gt;"",G276&lt;&gt;""),"; Einnahme und Ausgabe in einer Zeile","")&amp;IF(AND(F276="",G276=""),"; Betrag fehlt","")&amp;IF(B276="","; Datum fehlt",IF(B276&lt;MAX(B$6:B275),"; Datum früher als darüber","")&amp;IF(AND(Einstellungen!$B$6&lt;&gt;"",B276&lt;Einstellungen!$B$6),"; Datum vor dem Anfangsbestand",""))&amp;IF(C276="","; Beleg fehlt","")&amp;IF(N(J276)&lt;0,"; Kassenbestand negativ",""),3,250),"")</f>
        <v/>
      </c>
    </row>
    <row r="277">
      <c r="A277" s="9">
        <f>IF(OR(B277&lt;&gt;"",D277&lt;&gt;"",F277&lt;&gt;"",G277&lt;&gt;""),MAX(A$6:A276)+1,"")</f>
        <v/>
      </c>
      <c r="B277" s="10" t="n"/>
      <c r="C277" s="11" t="n"/>
      <c r="D277" s="12" t="n"/>
      <c r="E277" s="12" t="n"/>
      <c r="F277" s="13" t="n"/>
      <c r="G277" s="13" t="n"/>
      <c r="H277" s="14" t="n"/>
      <c r="I277" s="15">
        <f>IF(N(F277)+N(G277)=0,"",ROUND((N(F277)+N(G277))*N(H277)/(1+N(H277)),2))</f>
        <v/>
      </c>
      <c r="J277" s="15">
        <f>IF(OR(B277&lt;&gt;"",D277&lt;&gt;"",F277&lt;&gt;"",G277&lt;&gt;""),ROUND(Einstellungen!$B$5+SUM(F$7:F277)-SUM(G$7:G277),2),"")</f>
        <v/>
      </c>
      <c r="K277" s="16">
        <f>IF(OR(B277&lt;&gt;"",D277&lt;&gt;"",F277&lt;&gt;"",G277&lt;&gt;""),MID(IF(AND(F277&lt;&gt;"",G277&lt;&gt;""),"; Einnahme und Ausgabe in einer Zeile","")&amp;IF(AND(F277="",G277=""),"; Betrag fehlt","")&amp;IF(B277="","; Datum fehlt",IF(B277&lt;MAX(B$6:B276),"; Datum früher als darüber","")&amp;IF(AND(Einstellungen!$B$6&lt;&gt;"",B277&lt;Einstellungen!$B$6),"; Datum vor dem Anfangsbestand",""))&amp;IF(C277="","; Beleg fehlt","")&amp;IF(N(J277)&lt;0,"; Kassenbestand negativ",""),3,250),"")</f>
        <v/>
      </c>
    </row>
    <row r="278">
      <c r="A278" s="9">
        <f>IF(OR(B278&lt;&gt;"",D278&lt;&gt;"",F278&lt;&gt;"",G278&lt;&gt;""),MAX(A$6:A277)+1,"")</f>
        <v/>
      </c>
      <c r="B278" s="10" t="n"/>
      <c r="C278" s="11" t="n"/>
      <c r="D278" s="12" t="n"/>
      <c r="E278" s="12" t="n"/>
      <c r="F278" s="13" t="n"/>
      <c r="G278" s="13" t="n"/>
      <c r="H278" s="14" t="n"/>
      <c r="I278" s="15">
        <f>IF(N(F278)+N(G278)=0,"",ROUND((N(F278)+N(G278))*N(H278)/(1+N(H278)),2))</f>
        <v/>
      </c>
      <c r="J278" s="15">
        <f>IF(OR(B278&lt;&gt;"",D278&lt;&gt;"",F278&lt;&gt;"",G278&lt;&gt;""),ROUND(Einstellungen!$B$5+SUM(F$7:F278)-SUM(G$7:G278),2),"")</f>
        <v/>
      </c>
      <c r="K278" s="16">
        <f>IF(OR(B278&lt;&gt;"",D278&lt;&gt;"",F278&lt;&gt;"",G278&lt;&gt;""),MID(IF(AND(F278&lt;&gt;"",G278&lt;&gt;""),"; Einnahme und Ausgabe in einer Zeile","")&amp;IF(AND(F278="",G278=""),"; Betrag fehlt","")&amp;IF(B278="","; Datum fehlt",IF(B278&lt;MAX(B$6:B277),"; Datum früher als darüber","")&amp;IF(AND(Einstellungen!$B$6&lt;&gt;"",B278&lt;Einstellungen!$B$6),"; Datum vor dem Anfangsbestand",""))&amp;IF(C278="","; Beleg fehlt","")&amp;IF(N(J278)&lt;0,"; Kassenbestand negativ",""),3,250),"")</f>
        <v/>
      </c>
    </row>
    <row r="279">
      <c r="A279" s="9">
        <f>IF(OR(B279&lt;&gt;"",D279&lt;&gt;"",F279&lt;&gt;"",G279&lt;&gt;""),MAX(A$6:A278)+1,"")</f>
        <v/>
      </c>
      <c r="B279" s="10" t="n"/>
      <c r="C279" s="11" t="n"/>
      <c r="D279" s="12" t="n"/>
      <c r="E279" s="12" t="n"/>
      <c r="F279" s="13" t="n"/>
      <c r="G279" s="13" t="n"/>
      <c r="H279" s="14" t="n"/>
      <c r="I279" s="15">
        <f>IF(N(F279)+N(G279)=0,"",ROUND((N(F279)+N(G279))*N(H279)/(1+N(H279)),2))</f>
        <v/>
      </c>
      <c r="J279" s="15">
        <f>IF(OR(B279&lt;&gt;"",D279&lt;&gt;"",F279&lt;&gt;"",G279&lt;&gt;""),ROUND(Einstellungen!$B$5+SUM(F$7:F279)-SUM(G$7:G279),2),"")</f>
        <v/>
      </c>
      <c r="K279" s="16">
        <f>IF(OR(B279&lt;&gt;"",D279&lt;&gt;"",F279&lt;&gt;"",G279&lt;&gt;""),MID(IF(AND(F279&lt;&gt;"",G279&lt;&gt;""),"; Einnahme und Ausgabe in einer Zeile","")&amp;IF(AND(F279="",G279=""),"; Betrag fehlt","")&amp;IF(B279="","; Datum fehlt",IF(B279&lt;MAX(B$6:B278),"; Datum früher als darüber","")&amp;IF(AND(Einstellungen!$B$6&lt;&gt;"",B279&lt;Einstellungen!$B$6),"; Datum vor dem Anfangsbestand",""))&amp;IF(C279="","; Beleg fehlt","")&amp;IF(N(J279)&lt;0,"; Kassenbestand negativ",""),3,250),"")</f>
        <v/>
      </c>
    </row>
    <row r="280">
      <c r="A280" s="9">
        <f>IF(OR(B280&lt;&gt;"",D280&lt;&gt;"",F280&lt;&gt;"",G280&lt;&gt;""),MAX(A$6:A279)+1,"")</f>
        <v/>
      </c>
      <c r="B280" s="10" t="n"/>
      <c r="C280" s="11" t="n"/>
      <c r="D280" s="12" t="n"/>
      <c r="E280" s="12" t="n"/>
      <c r="F280" s="13" t="n"/>
      <c r="G280" s="13" t="n"/>
      <c r="H280" s="14" t="n"/>
      <c r="I280" s="15">
        <f>IF(N(F280)+N(G280)=0,"",ROUND((N(F280)+N(G280))*N(H280)/(1+N(H280)),2))</f>
        <v/>
      </c>
      <c r="J280" s="15">
        <f>IF(OR(B280&lt;&gt;"",D280&lt;&gt;"",F280&lt;&gt;"",G280&lt;&gt;""),ROUND(Einstellungen!$B$5+SUM(F$7:F280)-SUM(G$7:G280),2),"")</f>
        <v/>
      </c>
      <c r="K280" s="16">
        <f>IF(OR(B280&lt;&gt;"",D280&lt;&gt;"",F280&lt;&gt;"",G280&lt;&gt;""),MID(IF(AND(F280&lt;&gt;"",G280&lt;&gt;""),"; Einnahme und Ausgabe in einer Zeile","")&amp;IF(AND(F280="",G280=""),"; Betrag fehlt","")&amp;IF(B280="","; Datum fehlt",IF(B280&lt;MAX(B$6:B279),"; Datum früher als darüber","")&amp;IF(AND(Einstellungen!$B$6&lt;&gt;"",B280&lt;Einstellungen!$B$6),"; Datum vor dem Anfangsbestand",""))&amp;IF(C280="","; Beleg fehlt","")&amp;IF(N(J280)&lt;0,"; Kassenbestand negativ",""),3,250),"")</f>
        <v/>
      </c>
    </row>
    <row r="281">
      <c r="A281" s="9">
        <f>IF(OR(B281&lt;&gt;"",D281&lt;&gt;"",F281&lt;&gt;"",G281&lt;&gt;""),MAX(A$6:A280)+1,"")</f>
        <v/>
      </c>
      <c r="B281" s="10" t="n"/>
      <c r="C281" s="11" t="n"/>
      <c r="D281" s="12" t="n"/>
      <c r="E281" s="12" t="n"/>
      <c r="F281" s="13" t="n"/>
      <c r="G281" s="13" t="n"/>
      <c r="H281" s="14" t="n"/>
      <c r="I281" s="15">
        <f>IF(N(F281)+N(G281)=0,"",ROUND((N(F281)+N(G281))*N(H281)/(1+N(H281)),2))</f>
        <v/>
      </c>
      <c r="J281" s="15">
        <f>IF(OR(B281&lt;&gt;"",D281&lt;&gt;"",F281&lt;&gt;"",G281&lt;&gt;""),ROUND(Einstellungen!$B$5+SUM(F$7:F281)-SUM(G$7:G281),2),"")</f>
        <v/>
      </c>
      <c r="K281" s="16">
        <f>IF(OR(B281&lt;&gt;"",D281&lt;&gt;"",F281&lt;&gt;"",G281&lt;&gt;""),MID(IF(AND(F281&lt;&gt;"",G281&lt;&gt;""),"; Einnahme und Ausgabe in einer Zeile","")&amp;IF(AND(F281="",G281=""),"; Betrag fehlt","")&amp;IF(B281="","; Datum fehlt",IF(B281&lt;MAX(B$6:B280),"; Datum früher als darüber","")&amp;IF(AND(Einstellungen!$B$6&lt;&gt;"",B281&lt;Einstellungen!$B$6),"; Datum vor dem Anfangsbestand",""))&amp;IF(C281="","; Beleg fehlt","")&amp;IF(N(J281)&lt;0,"; Kassenbestand negativ",""),3,250),"")</f>
        <v/>
      </c>
    </row>
    <row r="282">
      <c r="A282" s="9">
        <f>IF(OR(B282&lt;&gt;"",D282&lt;&gt;"",F282&lt;&gt;"",G282&lt;&gt;""),MAX(A$6:A281)+1,"")</f>
        <v/>
      </c>
      <c r="B282" s="10" t="n"/>
      <c r="C282" s="11" t="n"/>
      <c r="D282" s="12" t="n"/>
      <c r="E282" s="12" t="n"/>
      <c r="F282" s="13" t="n"/>
      <c r="G282" s="13" t="n"/>
      <c r="H282" s="14" t="n"/>
      <c r="I282" s="15">
        <f>IF(N(F282)+N(G282)=0,"",ROUND((N(F282)+N(G282))*N(H282)/(1+N(H282)),2))</f>
        <v/>
      </c>
      <c r="J282" s="15">
        <f>IF(OR(B282&lt;&gt;"",D282&lt;&gt;"",F282&lt;&gt;"",G282&lt;&gt;""),ROUND(Einstellungen!$B$5+SUM(F$7:F282)-SUM(G$7:G282),2),"")</f>
        <v/>
      </c>
      <c r="K282" s="16">
        <f>IF(OR(B282&lt;&gt;"",D282&lt;&gt;"",F282&lt;&gt;"",G282&lt;&gt;""),MID(IF(AND(F282&lt;&gt;"",G282&lt;&gt;""),"; Einnahme und Ausgabe in einer Zeile","")&amp;IF(AND(F282="",G282=""),"; Betrag fehlt","")&amp;IF(B282="","; Datum fehlt",IF(B282&lt;MAX(B$6:B281),"; Datum früher als darüber","")&amp;IF(AND(Einstellungen!$B$6&lt;&gt;"",B282&lt;Einstellungen!$B$6),"; Datum vor dem Anfangsbestand",""))&amp;IF(C282="","; Beleg fehlt","")&amp;IF(N(J282)&lt;0,"; Kassenbestand negativ",""),3,250),"")</f>
        <v/>
      </c>
    </row>
    <row r="283">
      <c r="A283" s="9">
        <f>IF(OR(B283&lt;&gt;"",D283&lt;&gt;"",F283&lt;&gt;"",G283&lt;&gt;""),MAX(A$6:A282)+1,"")</f>
        <v/>
      </c>
      <c r="B283" s="10" t="n"/>
      <c r="C283" s="11" t="n"/>
      <c r="D283" s="12" t="n"/>
      <c r="E283" s="12" t="n"/>
      <c r="F283" s="13" t="n"/>
      <c r="G283" s="13" t="n"/>
      <c r="H283" s="14" t="n"/>
      <c r="I283" s="15">
        <f>IF(N(F283)+N(G283)=0,"",ROUND((N(F283)+N(G283))*N(H283)/(1+N(H283)),2))</f>
        <v/>
      </c>
      <c r="J283" s="15">
        <f>IF(OR(B283&lt;&gt;"",D283&lt;&gt;"",F283&lt;&gt;"",G283&lt;&gt;""),ROUND(Einstellungen!$B$5+SUM(F$7:F283)-SUM(G$7:G283),2),"")</f>
        <v/>
      </c>
      <c r="K283" s="16">
        <f>IF(OR(B283&lt;&gt;"",D283&lt;&gt;"",F283&lt;&gt;"",G283&lt;&gt;""),MID(IF(AND(F283&lt;&gt;"",G283&lt;&gt;""),"; Einnahme und Ausgabe in einer Zeile","")&amp;IF(AND(F283="",G283=""),"; Betrag fehlt","")&amp;IF(B283="","; Datum fehlt",IF(B283&lt;MAX(B$6:B282),"; Datum früher als darüber","")&amp;IF(AND(Einstellungen!$B$6&lt;&gt;"",B283&lt;Einstellungen!$B$6),"; Datum vor dem Anfangsbestand",""))&amp;IF(C283="","; Beleg fehlt","")&amp;IF(N(J283)&lt;0,"; Kassenbestand negativ",""),3,250),"")</f>
        <v/>
      </c>
    </row>
    <row r="284">
      <c r="A284" s="9">
        <f>IF(OR(B284&lt;&gt;"",D284&lt;&gt;"",F284&lt;&gt;"",G284&lt;&gt;""),MAX(A$6:A283)+1,"")</f>
        <v/>
      </c>
      <c r="B284" s="10" t="n"/>
      <c r="C284" s="11" t="n"/>
      <c r="D284" s="12" t="n"/>
      <c r="E284" s="12" t="n"/>
      <c r="F284" s="13" t="n"/>
      <c r="G284" s="13" t="n"/>
      <c r="H284" s="14" t="n"/>
      <c r="I284" s="15">
        <f>IF(N(F284)+N(G284)=0,"",ROUND((N(F284)+N(G284))*N(H284)/(1+N(H284)),2))</f>
        <v/>
      </c>
      <c r="J284" s="15">
        <f>IF(OR(B284&lt;&gt;"",D284&lt;&gt;"",F284&lt;&gt;"",G284&lt;&gt;""),ROUND(Einstellungen!$B$5+SUM(F$7:F284)-SUM(G$7:G284),2),"")</f>
        <v/>
      </c>
      <c r="K284" s="16">
        <f>IF(OR(B284&lt;&gt;"",D284&lt;&gt;"",F284&lt;&gt;"",G284&lt;&gt;""),MID(IF(AND(F284&lt;&gt;"",G284&lt;&gt;""),"; Einnahme und Ausgabe in einer Zeile","")&amp;IF(AND(F284="",G284=""),"; Betrag fehlt","")&amp;IF(B284="","; Datum fehlt",IF(B284&lt;MAX(B$6:B283),"; Datum früher als darüber","")&amp;IF(AND(Einstellungen!$B$6&lt;&gt;"",B284&lt;Einstellungen!$B$6),"; Datum vor dem Anfangsbestand",""))&amp;IF(C284="","; Beleg fehlt","")&amp;IF(N(J284)&lt;0,"; Kassenbestand negativ",""),3,250),"")</f>
        <v/>
      </c>
    </row>
    <row r="285">
      <c r="A285" s="9">
        <f>IF(OR(B285&lt;&gt;"",D285&lt;&gt;"",F285&lt;&gt;"",G285&lt;&gt;""),MAX(A$6:A284)+1,"")</f>
        <v/>
      </c>
      <c r="B285" s="10" t="n"/>
      <c r="C285" s="11" t="n"/>
      <c r="D285" s="12" t="n"/>
      <c r="E285" s="12" t="n"/>
      <c r="F285" s="13" t="n"/>
      <c r="G285" s="13" t="n"/>
      <c r="H285" s="14" t="n"/>
      <c r="I285" s="15">
        <f>IF(N(F285)+N(G285)=0,"",ROUND((N(F285)+N(G285))*N(H285)/(1+N(H285)),2))</f>
        <v/>
      </c>
      <c r="J285" s="15">
        <f>IF(OR(B285&lt;&gt;"",D285&lt;&gt;"",F285&lt;&gt;"",G285&lt;&gt;""),ROUND(Einstellungen!$B$5+SUM(F$7:F285)-SUM(G$7:G285),2),"")</f>
        <v/>
      </c>
      <c r="K285" s="16">
        <f>IF(OR(B285&lt;&gt;"",D285&lt;&gt;"",F285&lt;&gt;"",G285&lt;&gt;""),MID(IF(AND(F285&lt;&gt;"",G285&lt;&gt;""),"; Einnahme und Ausgabe in einer Zeile","")&amp;IF(AND(F285="",G285=""),"; Betrag fehlt","")&amp;IF(B285="","; Datum fehlt",IF(B285&lt;MAX(B$6:B284),"; Datum früher als darüber","")&amp;IF(AND(Einstellungen!$B$6&lt;&gt;"",B285&lt;Einstellungen!$B$6),"; Datum vor dem Anfangsbestand",""))&amp;IF(C285="","; Beleg fehlt","")&amp;IF(N(J285)&lt;0,"; Kassenbestand negativ",""),3,250),"")</f>
        <v/>
      </c>
    </row>
    <row r="286">
      <c r="A286" s="9">
        <f>IF(OR(B286&lt;&gt;"",D286&lt;&gt;"",F286&lt;&gt;"",G286&lt;&gt;""),MAX(A$6:A285)+1,"")</f>
        <v/>
      </c>
      <c r="B286" s="10" t="n"/>
      <c r="C286" s="11" t="n"/>
      <c r="D286" s="12" t="n"/>
      <c r="E286" s="12" t="n"/>
      <c r="F286" s="13" t="n"/>
      <c r="G286" s="13" t="n"/>
      <c r="H286" s="14" t="n"/>
      <c r="I286" s="15">
        <f>IF(N(F286)+N(G286)=0,"",ROUND((N(F286)+N(G286))*N(H286)/(1+N(H286)),2))</f>
        <v/>
      </c>
      <c r="J286" s="15">
        <f>IF(OR(B286&lt;&gt;"",D286&lt;&gt;"",F286&lt;&gt;"",G286&lt;&gt;""),ROUND(Einstellungen!$B$5+SUM(F$7:F286)-SUM(G$7:G286),2),"")</f>
        <v/>
      </c>
      <c r="K286" s="16">
        <f>IF(OR(B286&lt;&gt;"",D286&lt;&gt;"",F286&lt;&gt;"",G286&lt;&gt;""),MID(IF(AND(F286&lt;&gt;"",G286&lt;&gt;""),"; Einnahme und Ausgabe in einer Zeile","")&amp;IF(AND(F286="",G286=""),"; Betrag fehlt","")&amp;IF(B286="","; Datum fehlt",IF(B286&lt;MAX(B$6:B285),"; Datum früher als darüber","")&amp;IF(AND(Einstellungen!$B$6&lt;&gt;"",B286&lt;Einstellungen!$B$6),"; Datum vor dem Anfangsbestand",""))&amp;IF(C286="","; Beleg fehlt","")&amp;IF(N(J286)&lt;0,"; Kassenbestand negativ",""),3,250),"")</f>
        <v/>
      </c>
    </row>
    <row r="287">
      <c r="A287" s="9">
        <f>IF(OR(B287&lt;&gt;"",D287&lt;&gt;"",F287&lt;&gt;"",G287&lt;&gt;""),MAX(A$6:A286)+1,"")</f>
        <v/>
      </c>
      <c r="B287" s="10" t="n"/>
      <c r="C287" s="11" t="n"/>
      <c r="D287" s="12" t="n"/>
      <c r="E287" s="12" t="n"/>
      <c r="F287" s="13" t="n"/>
      <c r="G287" s="13" t="n"/>
      <c r="H287" s="14" t="n"/>
      <c r="I287" s="15">
        <f>IF(N(F287)+N(G287)=0,"",ROUND((N(F287)+N(G287))*N(H287)/(1+N(H287)),2))</f>
        <v/>
      </c>
      <c r="J287" s="15">
        <f>IF(OR(B287&lt;&gt;"",D287&lt;&gt;"",F287&lt;&gt;"",G287&lt;&gt;""),ROUND(Einstellungen!$B$5+SUM(F$7:F287)-SUM(G$7:G287),2),"")</f>
        <v/>
      </c>
      <c r="K287" s="16">
        <f>IF(OR(B287&lt;&gt;"",D287&lt;&gt;"",F287&lt;&gt;"",G287&lt;&gt;""),MID(IF(AND(F287&lt;&gt;"",G287&lt;&gt;""),"; Einnahme und Ausgabe in einer Zeile","")&amp;IF(AND(F287="",G287=""),"; Betrag fehlt","")&amp;IF(B287="","; Datum fehlt",IF(B287&lt;MAX(B$6:B286),"; Datum früher als darüber","")&amp;IF(AND(Einstellungen!$B$6&lt;&gt;"",B287&lt;Einstellungen!$B$6),"; Datum vor dem Anfangsbestand",""))&amp;IF(C287="","; Beleg fehlt","")&amp;IF(N(J287)&lt;0,"; Kassenbestand negativ",""),3,250),"")</f>
        <v/>
      </c>
    </row>
    <row r="288">
      <c r="A288" s="9">
        <f>IF(OR(B288&lt;&gt;"",D288&lt;&gt;"",F288&lt;&gt;"",G288&lt;&gt;""),MAX(A$6:A287)+1,"")</f>
        <v/>
      </c>
      <c r="B288" s="10" t="n"/>
      <c r="C288" s="11" t="n"/>
      <c r="D288" s="12" t="n"/>
      <c r="E288" s="12" t="n"/>
      <c r="F288" s="13" t="n"/>
      <c r="G288" s="13" t="n"/>
      <c r="H288" s="14" t="n"/>
      <c r="I288" s="15">
        <f>IF(N(F288)+N(G288)=0,"",ROUND((N(F288)+N(G288))*N(H288)/(1+N(H288)),2))</f>
        <v/>
      </c>
      <c r="J288" s="15">
        <f>IF(OR(B288&lt;&gt;"",D288&lt;&gt;"",F288&lt;&gt;"",G288&lt;&gt;""),ROUND(Einstellungen!$B$5+SUM(F$7:F288)-SUM(G$7:G288),2),"")</f>
        <v/>
      </c>
      <c r="K288" s="16">
        <f>IF(OR(B288&lt;&gt;"",D288&lt;&gt;"",F288&lt;&gt;"",G288&lt;&gt;""),MID(IF(AND(F288&lt;&gt;"",G288&lt;&gt;""),"; Einnahme und Ausgabe in einer Zeile","")&amp;IF(AND(F288="",G288=""),"; Betrag fehlt","")&amp;IF(B288="","; Datum fehlt",IF(B288&lt;MAX(B$6:B287),"; Datum früher als darüber","")&amp;IF(AND(Einstellungen!$B$6&lt;&gt;"",B288&lt;Einstellungen!$B$6),"; Datum vor dem Anfangsbestand",""))&amp;IF(C288="","; Beleg fehlt","")&amp;IF(N(J288)&lt;0,"; Kassenbestand negativ",""),3,250),"")</f>
        <v/>
      </c>
    </row>
    <row r="289">
      <c r="A289" s="9">
        <f>IF(OR(B289&lt;&gt;"",D289&lt;&gt;"",F289&lt;&gt;"",G289&lt;&gt;""),MAX(A$6:A288)+1,"")</f>
        <v/>
      </c>
      <c r="B289" s="10" t="n"/>
      <c r="C289" s="11" t="n"/>
      <c r="D289" s="12" t="n"/>
      <c r="E289" s="12" t="n"/>
      <c r="F289" s="13" t="n"/>
      <c r="G289" s="13" t="n"/>
      <c r="H289" s="14" t="n"/>
      <c r="I289" s="15">
        <f>IF(N(F289)+N(G289)=0,"",ROUND((N(F289)+N(G289))*N(H289)/(1+N(H289)),2))</f>
        <v/>
      </c>
      <c r="J289" s="15">
        <f>IF(OR(B289&lt;&gt;"",D289&lt;&gt;"",F289&lt;&gt;"",G289&lt;&gt;""),ROUND(Einstellungen!$B$5+SUM(F$7:F289)-SUM(G$7:G289),2),"")</f>
        <v/>
      </c>
      <c r="K289" s="16">
        <f>IF(OR(B289&lt;&gt;"",D289&lt;&gt;"",F289&lt;&gt;"",G289&lt;&gt;""),MID(IF(AND(F289&lt;&gt;"",G289&lt;&gt;""),"; Einnahme und Ausgabe in einer Zeile","")&amp;IF(AND(F289="",G289=""),"; Betrag fehlt","")&amp;IF(B289="","; Datum fehlt",IF(B289&lt;MAX(B$6:B288),"; Datum früher als darüber","")&amp;IF(AND(Einstellungen!$B$6&lt;&gt;"",B289&lt;Einstellungen!$B$6),"; Datum vor dem Anfangsbestand",""))&amp;IF(C289="","; Beleg fehlt","")&amp;IF(N(J289)&lt;0,"; Kassenbestand negativ",""),3,250),"")</f>
        <v/>
      </c>
    </row>
    <row r="290">
      <c r="A290" s="9">
        <f>IF(OR(B290&lt;&gt;"",D290&lt;&gt;"",F290&lt;&gt;"",G290&lt;&gt;""),MAX(A$6:A289)+1,"")</f>
        <v/>
      </c>
      <c r="B290" s="10" t="n"/>
      <c r="C290" s="11" t="n"/>
      <c r="D290" s="12" t="n"/>
      <c r="E290" s="12" t="n"/>
      <c r="F290" s="13" t="n"/>
      <c r="G290" s="13" t="n"/>
      <c r="H290" s="14" t="n"/>
      <c r="I290" s="15">
        <f>IF(N(F290)+N(G290)=0,"",ROUND((N(F290)+N(G290))*N(H290)/(1+N(H290)),2))</f>
        <v/>
      </c>
      <c r="J290" s="15">
        <f>IF(OR(B290&lt;&gt;"",D290&lt;&gt;"",F290&lt;&gt;"",G290&lt;&gt;""),ROUND(Einstellungen!$B$5+SUM(F$7:F290)-SUM(G$7:G290),2),"")</f>
        <v/>
      </c>
      <c r="K290" s="16">
        <f>IF(OR(B290&lt;&gt;"",D290&lt;&gt;"",F290&lt;&gt;"",G290&lt;&gt;""),MID(IF(AND(F290&lt;&gt;"",G290&lt;&gt;""),"; Einnahme und Ausgabe in einer Zeile","")&amp;IF(AND(F290="",G290=""),"; Betrag fehlt","")&amp;IF(B290="","; Datum fehlt",IF(B290&lt;MAX(B$6:B289),"; Datum früher als darüber","")&amp;IF(AND(Einstellungen!$B$6&lt;&gt;"",B290&lt;Einstellungen!$B$6),"; Datum vor dem Anfangsbestand",""))&amp;IF(C290="","; Beleg fehlt","")&amp;IF(N(J290)&lt;0,"; Kassenbestand negativ",""),3,250),"")</f>
        <v/>
      </c>
    </row>
    <row r="291">
      <c r="A291" s="9">
        <f>IF(OR(B291&lt;&gt;"",D291&lt;&gt;"",F291&lt;&gt;"",G291&lt;&gt;""),MAX(A$6:A290)+1,"")</f>
        <v/>
      </c>
      <c r="B291" s="10" t="n"/>
      <c r="C291" s="11" t="n"/>
      <c r="D291" s="12" t="n"/>
      <c r="E291" s="12" t="n"/>
      <c r="F291" s="13" t="n"/>
      <c r="G291" s="13" t="n"/>
      <c r="H291" s="14" t="n"/>
      <c r="I291" s="15">
        <f>IF(N(F291)+N(G291)=0,"",ROUND((N(F291)+N(G291))*N(H291)/(1+N(H291)),2))</f>
        <v/>
      </c>
      <c r="J291" s="15">
        <f>IF(OR(B291&lt;&gt;"",D291&lt;&gt;"",F291&lt;&gt;"",G291&lt;&gt;""),ROUND(Einstellungen!$B$5+SUM(F$7:F291)-SUM(G$7:G291),2),"")</f>
        <v/>
      </c>
      <c r="K291" s="16">
        <f>IF(OR(B291&lt;&gt;"",D291&lt;&gt;"",F291&lt;&gt;"",G291&lt;&gt;""),MID(IF(AND(F291&lt;&gt;"",G291&lt;&gt;""),"; Einnahme und Ausgabe in einer Zeile","")&amp;IF(AND(F291="",G291=""),"; Betrag fehlt","")&amp;IF(B291="","; Datum fehlt",IF(B291&lt;MAX(B$6:B290),"; Datum früher als darüber","")&amp;IF(AND(Einstellungen!$B$6&lt;&gt;"",B291&lt;Einstellungen!$B$6),"; Datum vor dem Anfangsbestand",""))&amp;IF(C291="","; Beleg fehlt","")&amp;IF(N(J291)&lt;0,"; Kassenbestand negativ",""),3,250),"")</f>
        <v/>
      </c>
    </row>
    <row r="292">
      <c r="A292" s="9">
        <f>IF(OR(B292&lt;&gt;"",D292&lt;&gt;"",F292&lt;&gt;"",G292&lt;&gt;""),MAX(A$6:A291)+1,"")</f>
        <v/>
      </c>
      <c r="B292" s="10" t="n"/>
      <c r="C292" s="11" t="n"/>
      <c r="D292" s="12" t="n"/>
      <c r="E292" s="12" t="n"/>
      <c r="F292" s="13" t="n"/>
      <c r="G292" s="13" t="n"/>
      <c r="H292" s="14" t="n"/>
      <c r="I292" s="15">
        <f>IF(N(F292)+N(G292)=0,"",ROUND((N(F292)+N(G292))*N(H292)/(1+N(H292)),2))</f>
        <v/>
      </c>
      <c r="J292" s="15">
        <f>IF(OR(B292&lt;&gt;"",D292&lt;&gt;"",F292&lt;&gt;"",G292&lt;&gt;""),ROUND(Einstellungen!$B$5+SUM(F$7:F292)-SUM(G$7:G292),2),"")</f>
        <v/>
      </c>
      <c r="K292" s="16">
        <f>IF(OR(B292&lt;&gt;"",D292&lt;&gt;"",F292&lt;&gt;"",G292&lt;&gt;""),MID(IF(AND(F292&lt;&gt;"",G292&lt;&gt;""),"; Einnahme und Ausgabe in einer Zeile","")&amp;IF(AND(F292="",G292=""),"; Betrag fehlt","")&amp;IF(B292="","; Datum fehlt",IF(B292&lt;MAX(B$6:B291),"; Datum früher als darüber","")&amp;IF(AND(Einstellungen!$B$6&lt;&gt;"",B292&lt;Einstellungen!$B$6),"; Datum vor dem Anfangsbestand",""))&amp;IF(C292="","; Beleg fehlt","")&amp;IF(N(J292)&lt;0,"; Kassenbestand negativ",""),3,250),"")</f>
        <v/>
      </c>
    </row>
    <row r="293">
      <c r="A293" s="9">
        <f>IF(OR(B293&lt;&gt;"",D293&lt;&gt;"",F293&lt;&gt;"",G293&lt;&gt;""),MAX(A$6:A292)+1,"")</f>
        <v/>
      </c>
      <c r="B293" s="10" t="n"/>
      <c r="C293" s="11" t="n"/>
      <c r="D293" s="12" t="n"/>
      <c r="E293" s="12" t="n"/>
      <c r="F293" s="13" t="n"/>
      <c r="G293" s="13" t="n"/>
      <c r="H293" s="14" t="n"/>
      <c r="I293" s="15">
        <f>IF(N(F293)+N(G293)=0,"",ROUND((N(F293)+N(G293))*N(H293)/(1+N(H293)),2))</f>
        <v/>
      </c>
      <c r="J293" s="15">
        <f>IF(OR(B293&lt;&gt;"",D293&lt;&gt;"",F293&lt;&gt;"",G293&lt;&gt;""),ROUND(Einstellungen!$B$5+SUM(F$7:F293)-SUM(G$7:G293),2),"")</f>
        <v/>
      </c>
      <c r="K293" s="16">
        <f>IF(OR(B293&lt;&gt;"",D293&lt;&gt;"",F293&lt;&gt;"",G293&lt;&gt;""),MID(IF(AND(F293&lt;&gt;"",G293&lt;&gt;""),"; Einnahme und Ausgabe in einer Zeile","")&amp;IF(AND(F293="",G293=""),"; Betrag fehlt","")&amp;IF(B293="","; Datum fehlt",IF(B293&lt;MAX(B$6:B292),"; Datum früher als darüber","")&amp;IF(AND(Einstellungen!$B$6&lt;&gt;"",B293&lt;Einstellungen!$B$6),"; Datum vor dem Anfangsbestand",""))&amp;IF(C293="","; Beleg fehlt","")&amp;IF(N(J293)&lt;0,"; Kassenbestand negativ",""),3,250),"")</f>
        <v/>
      </c>
    </row>
    <row r="294">
      <c r="A294" s="9">
        <f>IF(OR(B294&lt;&gt;"",D294&lt;&gt;"",F294&lt;&gt;"",G294&lt;&gt;""),MAX(A$6:A293)+1,"")</f>
        <v/>
      </c>
      <c r="B294" s="10" t="n"/>
      <c r="C294" s="11" t="n"/>
      <c r="D294" s="12" t="n"/>
      <c r="E294" s="12" t="n"/>
      <c r="F294" s="13" t="n"/>
      <c r="G294" s="13" t="n"/>
      <c r="H294" s="14" t="n"/>
      <c r="I294" s="15">
        <f>IF(N(F294)+N(G294)=0,"",ROUND((N(F294)+N(G294))*N(H294)/(1+N(H294)),2))</f>
        <v/>
      </c>
      <c r="J294" s="15">
        <f>IF(OR(B294&lt;&gt;"",D294&lt;&gt;"",F294&lt;&gt;"",G294&lt;&gt;""),ROUND(Einstellungen!$B$5+SUM(F$7:F294)-SUM(G$7:G294),2),"")</f>
        <v/>
      </c>
      <c r="K294" s="16">
        <f>IF(OR(B294&lt;&gt;"",D294&lt;&gt;"",F294&lt;&gt;"",G294&lt;&gt;""),MID(IF(AND(F294&lt;&gt;"",G294&lt;&gt;""),"; Einnahme und Ausgabe in einer Zeile","")&amp;IF(AND(F294="",G294=""),"; Betrag fehlt","")&amp;IF(B294="","; Datum fehlt",IF(B294&lt;MAX(B$6:B293),"; Datum früher als darüber","")&amp;IF(AND(Einstellungen!$B$6&lt;&gt;"",B294&lt;Einstellungen!$B$6),"; Datum vor dem Anfangsbestand",""))&amp;IF(C294="","; Beleg fehlt","")&amp;IF(N(J294)&lt;0,"; Kassenbestand negativ",""),3,250),"")</f>
        <v/>
      </c>
    </row>
    <row r="295">
      <c r="A295" s="9">
        <f>IF(OR(B295&lt;&gt;"",D295&lt;&gt;"",F295&lt;&gt;"",G295&lt;&gt;""),MAX(A$6:A294)+1,"")</f>
        <v/>
      </c>
      <c r="B295" s="10" t="n"/>
      <c r="C295" s="11" t="n"/>
      <c r="D295" s="12" t="n"/>
      <c r="E295" s="12" t="n"/>
      <c r="F295" s="13" t="n"/>
      <c r="G295" s="13" t="n"/>
      <c r="H295" s="14" t="n"/>
      <c r="I295" s="15">
        <f>IF(N(F295)+N(G295)=0,"",ROUND((N(F295)+N(G295))*N(H295)/(1+N(H295)),2))</f>
        <v/>
      </c>
      <c r="J295" s="15">
        <f>IF(OR(B295&lt;&gt;"",D295&lt;&gt;"",F295&lt;&gt;"",G295&lt;&gt;""),ROUND(Einstellungen!$B$5+SUM(F$7:F295)-SUM(G$7:G295),2),"")</f>
        <v/>
      </c>
      <c r="K295" s="16">
        <f>IF(OR(B295&lt;&gt;"",D295&lt;&gt;"",F295&lt;&gt;"",G295&lt;&gt;""),MID(IF(AND(F295&lt;&gt;"",G295&lt;&gt;""),"; Einnahme und Ausgabe in einer Zeile","")&amp;IF(AND(F295="",G295=""),"; Betrag fehlt","")&amp;IF(B295="","; Datum fehlt",IF(B295&lt;MAX(B$6:B294),"; Datum früher als darüber","")&amp;IF(AND(Einstellungen!$B$6&lt;&gt;"",B295&lt;Einstellungen!$B$6),"; Datum vor dem Anfangsbestand",""))&amp;IF(C295="","; Beleg fehlt","")&amp;IF(N(J295)&lt;0,"; Kassenbestand negativ",""),3,250),"")</f>
        <v/>
      </c>
    </row>
    <row r="296">
      <c r="A296" s="9">
        <f>IF(OR(B296&lt;&gt;"",D296&lt;&gt;"",F296&lt;&gt;"",G296&lt;&gt;""),MAX(A$6:A295)+1,"")</f>
        <v/>
      </c>
      <c r="B296" s="10" t="n"/>
      <c r="C296" s="11" t="n"/>
      <c r="D296" s="12" t="n"/>
      <c r="E296" s="12" t="n"/>
      <c r="F296" s="13" t="n"/>
      <c r="G296" s="13" t="n"/>
      <c r="H296" s="14" t="n"/>
      <c r="I296" s="15">
        <f>IF(N(F296)+N(G296)=0,"",ROUND((N(F296)+N(G296))*N(H296)/(1+N(H296)),2))</f>
        <v/>
      </c>
      <c r="J296" s="15">
        <f>IF(OR(B296&lt;&gt;"",D296&lt;&gt;"",F296&lt;&gt;"",G296&lt;&gt;""),ROUND(Einstellungen!$B$5+SUM(F$7:F296)-SUM(G$7:G296),2),"")</f>
        <v/>
      </c>
      <c r="K296" s="16">
        <f>IF(OR(B296&lt;&gt;"",D296&lt;&gt;"",F296&lt;&gt;"",G296&lt;&gt;""),MID(IF(AND(F296&lt;&gt;"",G296&lt;&gt;""),"; Einnahme und Ausgabe in einer Zeile","")&amp;IF(AND(F296="",G296=""),"; Betrag fehlt","")&amp;IF(B296="","; Datum fehlt",IF(B296&lt;MAX(B$6:B295),"; Datum früher als darüber","")&amp;IF(AND(Einstellungen!$B$6&lt;&gt;"",B296&lt;Einstellungen!$B$6),"; Datum vor dem Anfangsbestand",""))&amp;IF(C296="","; Beleg fehlt","")&amp;IF(N(J296)&lt;0,"; Kassenbestand negativ",""),3,250),"")</f>
        <v/>
      </c>
    </row>
    <row r="297">
      <c r="A297" s="9">
        <f>IF(OR(B297&lt;&gt;"",D297&lt;&gt;"",F297&lt;&gt;"",G297&lt;&gt;""),MAX(A$6:A296)+1,"")</f>
        <v/>
      </c>
      <c r="B297" s="10" t="n"/>
      <c r="C297" s="11" t="n"/>
      <c r="D297" s="12" t="n"/>
      <c r="E297" s="12" t="n"/>
      <c r="F297" s="13" t="n"/>
      <c r="G297" s="13" t="n"/>
      <c r="H297" s="14" t="n"/>
      <c r="I297" s="15">
        <f>IF(N(F297)+N(G297)=0,"",ROUND((N(F297)+N(G297))*N(H297)/(1+N(H297)),2))</f>
        <v/>
      </c>
      <c r="J297" s="15">
        <f>IF(OR(B297&lt;&gt;"",D297&lt;&gt;"",F297&lt;&gt;"",G297&lt;&gt;""),ROUND(Einstellungen!$B$5+SUM(F$7:F297)-SUM(G$7:G297),2),"")</f>
        <v/>
      </c>
      <c r="K297" s="16">
        <f>IF(OR(B297&lt;&gt;"",D297&lt;&gt;"",F297&lt;&gt;"",G297&lt;&gt;""),MID(IF(AND(F297&lt;&gt;"",G297&lt;&gt;""),"; Einnahme und Ausgabe in einer Zeile","")&amp;IF(AND(F297="",G297=""),"; Betrag fehlt","")&amp;IF(B297="","; Datum fehlt",IF(B297&lt;MAX(B$6:B296),"; Datum früher als darüber","")&amp;IF(AND(Einstellungen!$B$6&lt;&gt;"",B297&lt;Einstellungen!$B$6),"; Datum vor dem Anfangsbestand",""))&amp;IF(C297="","; Beleg fehlt","")&amp;IF(N(J297)&lt;0,"; Kassenbestand negativ",""),3,250),"")</f>
        <v/>
      </c>
    </row>
    <row r="298">
      <c r="A298" s="9">
        <f>IF(OR(B298&lt;&gt;"",D298&lt;&gt;"",F298&lt;&gt;"",G298&lt;&gt;""),MAX(A$6:A297)+1,"")</f>
        <v/>
      </c>
      <c r="B298" s="10" t="n"/>
      <c r="C298" s="11" t="n"/>
      <c r="D298" s="12" t="n"/>
      <c r="E298" s="12" t="n"/>
      <c r="F298" s="13" t="n"/>
      <c r="G298" s="13" t="n"/>
      <c r="H298" s="14" t="n"/>
      <c r="I298" s="15">
        <f>IF(N(F298)+N(G298)=0,"",ROUND((N(F298)+N(G298))*N(H298)/(1+N(H298)),2))</f>
        <v/>
      </c>
      <c r="J298" s="15">
        <f>IF(OR(B298&lt;&gt;"",D298&lt;&gt;"",F298&lt;&gt;"",G298&lt;&gt;""),ROUND(Einstellungen!$B$5+SUM(F$7:F298)-SUM(G$7:G298),2),"")</f>
        <v/>
      </c>
      <c r="K298" s="16">
        <f>IF(OR(B298&lt;&gt;"",D298&lt;&gt;"",F298&lt;&gt;"",G298&lt;&gt;""),MID(IF(AND(F298&lt;&gt;"",G298&lt;&gt;""),"; Einnahme und Ausgabe in einer Zeile","")&amp;IF(AND(F298="",G298=""),"; Betrag fehlt","")&amp;IF(B298="","; Datum fehlt",IF(B298&lt;MAX(B$6:B297),"; Datum früher als darüber","")&amp;IF(AND(Einstellungen!$B$6&lt;&gt;"",B298&lt;Einstellungen!$B$6),"; Datum vor dem Anfangsbestand",""))&amp;IF(C298="","; Beleg fehlt","")&amp;IF(N(J298)&lt;0,"; Kassenbestand negativ",""),3,250),"")</f>
        <v/>
      </c>
    </row>
    <row r="299">
      <c r="A299" s="9">
        <f>IF(OR(B299&lt;&gt;"",D299&lt;&gt;"",F299&lt;&gt;"",G299&lt;&gt;""),MAX(A$6:A298)+1,"")</f>
        <v/>
      </c>
      <c r="B299" s="10" t="n"/>
      <c r="C299" s="11" t="n"/>
      <c r="D299" s="12" t="n"/>
      <c r="E299" s="12" t="n"/>
      <c r="F299" s="13" t="n"/>
      <c r="G299" s="13" t="n"/>
      <c r="H299" s="14" t="n"/>
      <c r="I299" s="15">
        <f>IF(N(F299)+N(G299)=0,"",ROUND((N(F299)+N(G299))*N(H299)/(1+N(H299)),2))</f>
        <v/>
      </c>
      <c r="J299" s="15">
        <f>IF(OR(B299&lt;&gt;"",D299&lt;&gt;"",F299&lt;&gt;"",G299&lt;&gt;""),ROUND(Einstellungen!$B$5+SUM(F$7:F299)-SUM(G$7:G299),2),"")</f>
        <v/>
      </c>
      <c r="K299" s="16">
        <f>IF(OR(B299&lt;&gt;"",D299&lt;&gt;"",F299&lt;&gt;"",G299&lt;&gt;""),MID(IF(AND(F299&lt;&gt;"",G299&lt;&gt;""),"; Einnahme und Ausgabe in einer Zeile","")&amp;IF(AND(F299="",G299=""),"; Betrag fehlt","")&amp;IF(B299="","; Datum fehlt",IF(B299&lt;MAX(B$6:B298),"; Datum früher als darüber","")&amp;IF(AND(Einstellungen!$B$6&lt;&gt;"",B299&lt;Einstellungen!$B$6),"; Datum vor dem Anfangsbestand",""))&amp;IF(C299="","; Beleg fehlt","")&amp;IF(N(J299)&lt;0,"; Kassenbestand negativ",""),3,250),"")</f>
        <v/>
      </c>
    </row>
    <row r="300">
      <c r="A300" s="9">
        <f>IF(OR(B300&lt;&gt;"",D300&lt;&gt;"",F300&lt;&gt;"",G300&lt;&gt;""),MAX(A$6:A299)+1,"")</f>
        <v/>
      </c>
      <c r="B300" s="10" t="n"/>
      <c r="C300" s="11" t="n"/>
      <c r="D300" s="12" t="n"/>
      <c r="E300" s="12" t="n"/>
      <c r="F300" s="13" t="n"/>
      <c r="G300" s="13" t="n"/>
      <c r="H300" s="14" t="n"/>
      <c r="I300" s="15">
        <f>IF(N(F300)+N(G300)=0,"",ROUND((N(F300)+N(G300))*N(H300)/(1+N(H300)),2))</f>
        <v/>
      </c>
      <c r="J300" s="15">
        <f>IF(OR(B300&lt;&gt;"",D300&lt;&gt;"",F300&lt;&gt;"",G300&lt;&gt;""),ROUND(Einstellungen!$B$5+SUM(F$7:F300)-SUM(G$7:G300),2),"")</f>
        <v/>
      </c>
      <c r="K300" s="16">
        <f>IF(OR(B300&lt;&gt;"",D300&lt;&gt;"",F300&lt;&gt;"",G300&lt;&gt;""),MID(IF(AND(F300&lt;&gt;"",G300&lt;&gt;""),"; Einnahme und Ausgabe in einer Zeile","")&amp;IF(AND(F300="",G300=""),"; Betrag fehlt","")&amp;IF(B300="","; Datum fehlt",IF(B300&lt;MAX(B$6:B299),"; Datum früher als darüber","")&amp;IF(AND(Einstellungen!$B$6&lt;&gt;"",B300&lt;Einstellungen!$B$6),"; Datum vor dem Anfangsbestand",""))&amp;IF(C300="","; Beleg fehlt","")&amp;IF(N(J300)&lt;0,"; Kassenbestand negativ",""),3,250),"")</f>
        <v/>
      </c>
    </row>
    <row r="301">
      <c r="A301" s="9">
        <f>IF(OR(B301&lt;&gt;"",D301&lt;&gt;"",F301&lt;&gt;"",G301&lt;&gt;""),MAX(A$6:A300)+1,"")</f>
        <v/>
      </c>
      <c r="B301" s="10" t="n"/>
      <c r="C301" s="11" t="n"/>
      <c r="D301" s="12" t="n"/>
      <c r="E301" s="12" t="n"/>
      <c r="F301" s="13" t="n"/>
      <c r="G301" s="13" t="n"/>
      <c r="H301" s="14" t="n"/>
      <c r="I301" s="15">
        <f>IF(N(F301)+N(G301)=0,"",ROUND((N(F301)+N(G301))*N(H301)/(1+N(H301)),2))</f>
        <v/>
      </c>
      <c r="J301" s="15">
        <f>IF(OR(B301&lt;&gt;"",D301&lt;&gt;"",F301&lt;&gt;"",G301&lt;&gt;""),ROUND(Einstellungen!$B$5+SUM(F$7:F301)-SUM(G$7:G301),2),"")</f>
        <v/>
      </c>
      <c r="K301" s="16">
        <f>IF(OR(B301&lt;&gt;"",D301&lt;&gt;"",F301&lt;&gt;"",G301&lt;&gt;""),MID(IF(AND(F301&lt;&gt;"",G301&lt;&gt;""),"; Einnahme und Ausgabe in einer Zeile","")&amp;IF(AND(F301="",G301=""),"; Betrag fehlt","")&amp;IF(B301="","; Datum fehlt",IF(B301&lt;MAX(B$6:B300),"; Datum früher als darüber","")&amp;IF(AND(Einstellungen!$B$6&lt;&gt;"",B301&lt;Einstellungen!$B$6),"; Datum vor dem Anfangsbestand",""))&amp;IF(C301="","; Beleg fehlt","")&amp;IF(N(J301)&lt;0,"; Kassenbestand negativ",""),3,250),"")</f>
        <v/>
      </c>
    </row>
    <row r="302">
      <c r="A302" s="9">
        <f>IF(OR(B302&lt;&gt;"",D302&lt;&gt;"",F302&lt;&gt;"",G302&lt;&gt;""),MAX(A$6:A301)+1,"")</f>
        <v/>
      </c>
      <c r="B302" s="10" t="n"/>
      <c r="C302" s="11" t="n"/>
      <c r="D302" s="12" t="n"/>
      <c r="E302" s="12" t="n"/>
      <c r="F302" s="13" t="n"/>
      <c r="G302" s="13" t="n"/>
      <c r="H302" s="14" t="n"/>
      <c r="I302" s="15">
        <f>IF(N(F302)+N(G302)=0,"",ROUND((N(F302)+N(G302))*N(H302)/(1+N(H302)),2))</f>
        <v/>
      </c>
      <c r="J302" s="15">
        <f>IF(OR(B302&lt;&gt;"",D302&lt;&gt;"",F302&lt;&gt;"",G302&lt;&gt;""),ROUND(Einstellungen!$B$5+SUM(F$7:F302)-SUM(G$7:G302),2),"")</f>
        <v/>
      </c>
      <c r="K302" s="16">
        <f>IF(OR(B302&lt;&gt;"",D302&lt;&gt;"",F302&lt;&gt;"",G302&lt;&gt;""),MID(IF(AND(F302&lt;&gt;"",G302&lt;&gt;""),"; Einnahme und Ausgabe in einer Zeile","")&amp;IF(AND(F302="",G302=""),"; Betrag fehlt","")&amp;IF(B302="","; Datum fehlt",IF(B302&lt;MAX(B$6:B301),"; Datum früher als darüber","")&amp;IF(AND(Einstellungen!$B$6&lt;&gt;"",B302&lt;Einstellungen!$B$6),"; Datum vor dem Anfangsbestand",""))&amp;IF(C302="","; Beleg fehlt","")&amp;IF(N(J302)&lt;0,"; Kassenbestand negativ",""),3,250),"")</f>
        <v/>
      </c>
    </row>
    <row r="303">
      <c r="A303" s="9">
        <f>IF(OR(B303&lt;&gt;"",D303&lt;&gt;"",F303&lt;&gt;"",G303&lt;&gt;""),MAX(A$6:A302)+1,"")</f>
        <v/>
      </c>
      <c r="B303" s="10" t="n"/>
      <c r="C303" s="11" t="n"/>
      <c r="D303" s="12" t="n"/>
      <c r="E303" s="12" t="n"/>
      <c r="F303" s="13" t="n"/>
      <c r="G303" s="13" t="n"/>
      <c r="H303" s="14" t="n"/>
      <c r="I303" s="15">
        <f>IF(N(F303)+N(G303)=0,"",ROUND((N(F303)+N(G303))*N(H303)/(1+N(H303)),2))</f>
        <v/>
      </c>
      <c r="J303" s="15">
        <f>IF(OR(B303&lt;&gt;"",D303&lt;&gt;"",F303&lt;&gt;"",G303&lt;&gt;""),ROUND(Einstellungen!$B$5+SUM(F$7:F303)-SUM(G$7:G303),2),"")</f>
        <v/>
      </c>
      <c r="K303" s="16">
        <f>IF(OR(B303&lt;&gt;"",D303&lt;&gt;"",F303&lt;&gt;"",G303&lt;&gt;""),MID(IF(AND(F303&lt;&gt;"",G303&lt;&gt;""),"; Einnahme und Ausgabe in einer Zeile","")&amp;IF(AND(F303="",G303=""),"; Betrag fehlt","")&amp;IF(B303="","; Datum fehlt",IF(B303&lt;MAX(B$6:B302),"; Datum früher als darüber","")&amp;IF(AND(Einstellungen!$B$6&lt;&gt;"",B303&lt;Einstellungen!$B$6),"; Datum vor dem Anfangsbestand",""))&amp;IF(C303="","; Beleg fehlt","")&amp;IF(N(J303)&lt;0,"; Kassenbestand negativ",""),3,250),"")</f>
        <v/>
      </c>
    </row>
    <row r="304">
      <c r="A304" s="9">
        <f>IF(OR(B304&lt;&gt;"",D304&lt;&gt;"",F304&lt;&gt;"",G304&lt;&gt;""),MAX(A$6:A303)+1,"")</f>
        <v/>
      </c>
      <c r="B304" s="10" t="n"/>
      <c r="C304" s="11" t="n"/>
      <c r="D304" s="12" t="n"/>
      <c r="E304" s="12" t="n"/>
      <c r="F304" s="13" t="n"/>
      <c r="G304" s="13" t="n"/>
      <c r="H304" s="14" t="n"/>
      <c r="I304" s="15">
        <f>IF(N(F304)+N(G304)=0,"",ROUND((N(F304)+N(G304))*N(H304)/(1+N(H304)),2))</f>
        <v/>
      </c>
      <c r="J304" s="15">
        <f>IF(OR(B304&lt;&gt;"",D304&lt;&gt;"",F304&lt;&gt;"",G304&lt;&gt;""),ROUND(Einstellungen!$B$5+SUM(F$7:F304)-SUM(G$7:G304),2),"")</f>
        <v/>
      </c>
      <c r="K304" s="16">
        <f>IF(OR(B304&lt;&gt;"",D304&lt;&gt;"",F304&lt;&gt;"",G304&lt;&gt;""),MID(IF(AND(F304&lt;&gt;"",G304&lt;&gt;""),"; Einnahme und Ausgabe in einer Zeile","")&amp;IF(AND(F304="",G304=""),"; Betrag fehlt","")&amp;IF(B304="","; Datum fehlt",IF(B304&lt;MAX(B$6:B303),"; Datum früher als darüber","")&amp;IF(AND(Einstellungen!$B$6&lt;&gt;"",B304&lt;Einstellungen!$B$6),"; Datum vor dem Anfangsbestand",""))&amp;IF(C304="","; Beleg fehlt","")&amp;IF(N(J304)&lt;0,"; Kassenbestand negativ",""),3,250),"")</f>
        <v/>
      </c>
    </row>
    <row r="305">
      <c r="A305" s="9">
        <f>IF(OR(B305&lt;&gt;"",D305&lt;&gt;"",F305&lt;&gt;"",G305&lt;&gt;""),MAX(A$6:A304)+1,"")</f>
        <v/>
      </c>
      <c r="B305" s="10" t="n"/>
      <c r="C305" s="11" t="n"/>
      <c r="D305" s="12" t="n"/>
      <c r="E305" s="12" t="n"/>
      <c r="F305" s="13" t="n"/>
      <c r="G305" s="13" t="n"/>
      <c r="H305" s="14" t="n"/>
      <c r="I305" s="15">
        <f>IF(N(F305)+N(G305)=0,"",ROUND((N(F305)+N(G305))*N(H305)/(1+N(H305)),2))</f>
        <v/>
      </c>
      <c r="J305" s="15">
        <f>IF(OR(B305&lt;&gt;"",D305&lt;&gt;"",F305&lt;&gt;"",G305&lt;&gt;""),ROUND(Einstellungen!$B$5+SUM(F$7:F305)-SUM(G$7:G305),2),"")</f>
        <v/>
      </c>
      <c r="K305" s="16">
        <f>IF(OR(B305&lt;&gt;"",D305&lt;&gt;"",F305&lt;&gt;"",G305&lt;&gt;""),MID(IF(AND(F305&lt;&gt;"",G305&lt;&gt;""),"; Einnahme und Ausgabe in einer Zeile","")&amp;IF(AND(F305="",G305=""),"; Betrag fehlt","")&amp;IF(B305="","; Datum fehlt",IF(B305&lt;MAX(B$6:B304),"; Datum früher als darüber","")&amp;IF(AND(Einstellungen!$B$6&lt;&gt;"",B305&lt;Einstellungen!$B$6),"; Datum vor dem Anfangsbestand",""))&amp;IF(C305="","; Beleg fehlt","")&amp;IF(N(J305)&lt;0,"; Kassenbestand negativ",""),3,250),"")</f>
        <v/>
      </c>
    </row>
    <row r="306">
      <c r="A306" s="9">
        <f>IF(OR(B306&lt;&gt;"",D306&lt;&gt;"",F306&lt;&gt;"",G306&lt;&gt;""),MAX(A$6:A305)+1,"")</f>
        <v/>
      </c>
      <c r="B306" s="10" t="n"/>
      <c r="C306" s="11" t="n"/>
      <c r="D306" s="12" t="n"/>
      <c r="E306" s="12" t="n"/>
      <c r="F306" s="13" t="n"/>
      <c r="G306" s="13" t="n"/>
      <c r="H306" s="14" t="n"/>
      <c r="I306" s="15">
        <f>IF(N(F306)+N(G306)=0,"",ROUND((N(F306)+N(G306))*N(H306)/(1+N(H306)),2))</f>
        <v/>
      </c>
      <c r="J306" s="15">
        <f>IF(OR(B306&lt;&gt;"",D306&lt;&gt;"",F306&lt;&gt;"",G306&lt;&gt;""),ROUND(Einstellungen!$B$5+SUM(F$7:F306)-SUM(G$7:G306),2),"")</f>
        <v/>
      </c>
      <c r="K306" s="16">
        <f>IF(OR(B306&lt;&gt;"",D306&lt;&gt;"",F306&lt;&gt;"",G306&lt;&gt;""),MID(IF(AND(F306&lt;&gt;"",G306&lt;&gt;""),"; Einnahme und Ausgabe in einer Zeile","")&amp;IF(AND(F306="",G306=""),"; Betrag fehlt","")&amp;IF(B306="","; Datum fehlt",IF(B306&lt;MAX(B$6:B305),"; Datum früher als darüber","")&amp;IF(AND(Einstellungen!$B$6&lt;&gt;"",B306&lt;Einstellungen!$B$6),"; Datum vor dem Anfangsbestand",""))&amp;IF(C306="","; Beleg fehlt","")&amp;IF(N(J306)&lt;0,"; Kassenbestand negativ",""),3,250),"")</f>
        <v/>
      </c>
    </row>
    <row r="307">
      <c r="A307" s="9">
        <f>IF(OR(B307&lt;&gt;"",D307&lt;&gt;"",F307&lt;&gt;"",G307&lt;&gt;""),MAX(A$6:A306)+1,"")</f>
        <v/>
      </c>
      <c r="B307" s="10" t="n"/>
      <c r="C307" s="11" t="n"/>
      <c r="D307" s="12" t="n"/>
      <c r="E307" s="12" t="n"/>
      <c r="F307" s="13" t="n"/>
      <c r="G307" s="13" t="n"/>
      <c r="H307" s="14" t="n"/>
      <c r="I307" s="15">
        <f>IF(N(F307)+N(G307)=0,"",ROUND((N(F307)+N(G307))*N(H307)/(1+N(H307)),2))</f>
        <v/>
      </c>
      <c r="J307" s="15">
        <f>IF(OR(B307&lt;&gt;"",D307&lt;&gt;"",F307&lt;&gt;"",G307&lt;&gt;""),ROUND(Einstellungen!$B$5+SUM(F$7:F307)-SUM(G$7:G307),2),"")</f>
        <v/>
      </c>
      <c r="K307" s="16">
        <f>IF(OR(B307&lt;&gt;"",D307&lt;&gt;"",F307&lt;&gt;"",G307&lt;&gt;""),MID(IF(AND(F307&lt;&gt;"",G307&lt;&gt;""),"; Einnahme und Ausgabe in einer Zeile","")&amp;IF(AND(F307="",G307=""),"; Betrag fehlt","")&amp;IF(B307="","; Datum fehlt",IF(B307&lt;MAX(B$6:B306),"; Datum früher als darüber","")&amp;IF(AND(Einstellungen!$B$6&lt;&gt;"",B307&lt;Einstellungen!$B$6),"; Datum vor dem Anfangsbestand",""))&amp;IF(C307="","; Beleg fehlt","")&amp;IF(N(J307)&lt;0,"; Kassenbestand negativ",""),3,250),"")</f>
        <v/>
      </c>
    </row>
    <row r="308">
      <c r="A308" s="9">
        <f>IF(OR(B308&lt;&gt;"",D308&lt;&gt;"",F308&lt;&gt;"",G308&lt;&gt;""),MAX(A$6:A307)+1,"")</f>
        <v/>
      </c>
      <c r="B308" s="10" t="n"/>
      <c r="C308" s="11" t="n"/>
      <c r="D308" s="12" t="n"/>
      <c r="E308" s="12" t="n"/>
      <c r="F308" s="13" t="n"/>
      <c r="G308" s="13" t="n"/>
      <c r="H308" s="14" t="n"/>
      <c r="I308" s="15">
        <f>IF(N(F308)+N(G308)=0,"",ROUND((N(F308)+N(G308))*N(H308)/(1+N(H308)),2))</f>
        <v/>
      </c>
      <c r="J308" s="15">
        <f>IF(OR(B308&lt;&gt;"",D308&lt;&gt;"",F308&lt;&gt;"",G308&lt;&gt;""),ROUND(Einstellungen!$B$5+SUM(F$7:F308)-SUM(G$7:G308),2),"")</f>
        <v/>
      </c>
      <c r="K308" s="16">
        <f>IF(OR(B308&lt;&gt;"",D308&lt;&gt;"",F308&lt;&gt;"",G308&lt;&gt;""),MID(IF(AND(F308&lt;&gt;"",G308&lt;&gt;""),"; Einnahme und Ausgabe in einer Zeile","")&amp;IF(AND(F308="",G308=""),"; Betrag fehlt","")&amp;IF(B308="","; Datum fehlt",IF(B308&lt;MAX(B$6:B307),"; Datum früher als darüber","")&amp;IF(AND(Einstellungen!$B$6&lt;&gt;"",B308&lt;Einstellungen!$B$6),"; Datum vor dem Anfangsbestand",""))&amp;IF(C308="","; Beleg fehlt","")&amp;IF(N(J308)&lt;0,"; Kassenbestand negativ",""),3,250),"")</f>
        <v/>
      </c>
    </row>
    <row r="309">
      <c r="A309" s="9">
        <f>IF(OR(B309&lt;&gt;"",D309&lt;&gt;"",F309&lt;&gt;"",G309&lt;&gt;""),MAX(A$6:A308)+1,"")</f>
        <v/>
      </c>
      <c r="B309" s="10" t="n"/>
      <c r="C309" s="11" t="n"/>
      <c r="D309" s="12" t="n"/>
      <c r="E309" s="12" t="n"/>
      <c r="F309" s="13" t="n"/>
      <c r="G309" s="13" t="n"/>
      <c r="H309" s="14" t="n"/>
      <c r="I309" s="15">
        <f>IF(N(F309)+N(G309)=0,"",ROUND((N(F309)+N(G309))*N(H309)/(1+N(H309)),2))</f>
        <v/>
      </c>
      <c r="J309" s="15">
        <f>IF(OR(B309&lt;&gt;"",D309&lt;&gt;"",F309&lt;&gt;"",G309&lt;&gt;""),ROUND(Einstellungen!$B$5+SUM(F$7:F309)-SUM(G$7:G309),2),"")</f>
        <v/>
      </c>
      <c r="K309" s="16">
        <f>IF(OR(B309&lt;&gt;"",D309&lt;&gt;"",F309&lt;&gt;"",G309&lt;&gt;""),MID(IF(AND(F309&lt;&gt;"",G309&lt;&gt;""),"; Einnahme und Ausgabe in einer Zeile","")&amp;IF(AND(F309="",G309=""),"; Betrag fehlt","")&amp;IF(B309="","; Datum fehlt",IF(B309&lt;MAX(B$6:B308),"; Datum früher als darüber","")&amp;IF(AND(Einstellungen!$B$6&lt;&gt;"",B309&lt;Einstellungen!$B$6),"; Datum vor dem Anfangsbestand",""))&amp;IF(C309="","; Beleg fehlt","")&amp;IF(N(J309)&lt;0,"; Kassenbestand negativ",""),3,250),"")</f>
        <v/>
      </c>
    </row>
    <row r="310">
      <c r="A310" s="9">
        <f>IF(OR(B310&lt;&gt;"",D310&lt;&gt;"",F310&lt;&gt;"",G310&lt;&gt;""),MAX(A$6:A309)+1,"")</f>
        <v/>
      </c>
      <c r="B310" s="10" t="n"/>
      <c r="C310" s="11" t="n"/>
      <c r="D310" s="12" t="n"/>
      <c r="E310" s="12" t="n"/>
      <c r="F310" s="13" t="n"/>
      <c r="G310" s="13" t="n"/>
      <c r="H310" s="14" t="n"/>
      <c r="I310" s="15">
        <f>IF(N(F310)+N(G310)=0,"",ROUND((N(F310)+N(G310))*N(H310)/(1+N(H310)),2))</f>
        <v/>
      </c>
      <c r="J310" s="15">
        <f>IF(OR(B310&lt;&gt;"",D310&lt;&gt;"",F310&lt;&gt;"",G310&lt;&gt;""),ROUND(Einstellungen!$B$5+SUM(F$7:F310)-SUM(G$7:G310),2),"")</f>
        <v/>
      </c>
      <c r="K310" s="16">
        <f>IF(OR(B310&lt;&gt;"",D310&lt;&gt;"",F310&lt;&gt;"",G310&lt;&gt;""),MID(IF(AND(F310&lt;&gt;"",G310&lt;&gt;""),"; Einnahme und Ausgabe in einer Zeile","")&amp;IF(AND(F310="",G310=""),"; Betrag fehlt","")&amp;IF(B310="","; Datum fehlt",IF(B310&lt;MAX(B$6:B309),"; Datum früher als darüber","")&amp;IF(AND(Einstellungen!$B$6&lt;&gt;"",B310&lt;Einstellungen!$B$6),"; Datum vor dem Anfangsbestand",""))&amp;IF(C310="","; Beleg fehlt","")&amp;IF(N(J310)&lt;0,"; Kassenbestand negativ",""),3,250),"")</f>
        <v/>
      </c>
    </row>
    <row r="311">
      <c r="A311" s="9">
        <f>IF(OR(B311&lt;&gt;"",D311&lt;&gt;"",F311&lt;&gt;"",G311&lt;&gt;""),MAX(A$6:A310)+1,"")</f>
        <v/>
      </c>
      <c r="B311" s="10" t="n"/>
      <c r="C311" s="11" t="n"/>
      <c r="D311" s="12" t="n"/>
      <c r="E311" s="12" t="n"/>
      <c r="F311" s="13" t="n"/>
      <c r="G311" s="13" t="n"/>
      <c r="H311" s="14" t="n"/>
      <c r="I311" s="15">
        <f>IF(N(F311)+N(G311)=0,"",ROUND((N(F311)+N(G311))*N(H311)/(1+N(H311)),2))</f>
        <v/>
      </c>
      <c r="J311" s="15">
        <f>IF(OR(B311&lt;&gt;"",D311&lt;&gt;"",F311&lt;&gt;"",G311&lt;&gt;""),ROUND(Einstellungen!$B$5+SUM(F$7:F311)-SUM(G$7:G311),2),"")</f>
        <v/>
      </c>
      <c r="K311" s="16">
        <f>IF(OR(B311&lt;&gt;"",D311&lt;&gt;"",F311&lt;&gt;"",G311&lt;&gt;""),MID(IF(AND(F311&lt;&gt;"",G311&lt;&gt;""),"; Einnahme und Ausgabe in einer Zeile","")&amp;IF(AND(F311="",G311=""),"; Betrag fehlt","")&amp;IF(B311="","; Datum fehlt",IF(B311&lt;MAX(B$6:B310),"; Datum früher als darüber","")&amp;IF(AND(Einstellungen!$B$6&lt;&gt;"",B311&lt;Einstellungen!$B$6),"; Datum vor dem Anfangsbestand",""))&amp;IF(C311="","; Beleg fehlt","")&amp;IF(N(J311)&lt;0,"; Kassenbestand negativ",""),3,250),"")</f>
        <v/>
      </c>
    </row>
    <row r="312">
      <c r="A312" s="9">
        <f>IF(OR(B312&lt;&gt;"",D312&lt;&gt;"",F312&lt;&gt;"",G312&lt;&gt;""),MAX(A$6:A311)+1,"")</f>
        <v/>
      </c>
      <c r="B312" s="10" t="n"/>
      <c r="C312" s="11" t="n"/>
      <c r="D312" s="12" t="n"/>
      <c r="E312" s="12" t="n"/>
      <c r="F312" s="13" t="n"/>
      <c r="G312" s="13" t="n"/>
      <c r="H312" s="14" t="n"/>
      <c r="I312" s="15">
        <f>IF(N(F312)+N(G312)=0,"",ROUND((N(F312)+N(G312))*N(H312)/(1+N(H312)),2))</f>
        <v/>
      </c>
      <c r="J312" s="15">
        <f>IF(OR(B312&lt;&gt;"",D312&lt;&gt;"",F312&lt;&gt;"",G312&lt;&gt;""),ROUND(Einstellungen!$B$5+SUM(F$7:F312)-SUM(G$7:G312),2),"")</f>
        <v/>
      </c>
      <c r="K312" s="16">
        <f>IF(OR(B312&lt;&gt;"",D312&lt;&gt;"",F312&lt;&gt;"",G312&lt;&gt;""),MID(IF(AND(F312&lt;&gt;"",G312&lt;&gt;""),"; Einnahme und Ausgabe in einer Zeile","")&amp;IF(AND(F312="",G312=""),"; Betrag fehlt","")&amp;IF(B312="","; Datum fehlt",IF(B312&lt;MAX(B$6:B311),"; Datum früher als darüber","")&amp;IF(AND(Einstellungen!$B$6&lt;&gt;"",B312&lt;Einstellungen!$B$6),"; Datum vor dem Anfangsbestand",""))&amp;IF(C312="","; Beleg fehlt","")&amp;IF(N(J312)&lt;0,"; Kassenbestand negativ",""),3,250),"")</f>
        <v/>
      </c>
    </row>
    <row r="313">
      <c r="A313" s="9">
        <f>IF(OR(B313&lt;&gt;"",D313&lt;&gt;"",F313&lt;&gt;"",G313&lt;&gt;""),MAX(A$6:A312)+1,"")</f>
        <v/>
      </c>
      <c r="B313" s="10" t="n"/>
      <c r="C313" s="11" t="n"/>
      <c r="D313" s="12" t="n"/>
      <c r="E313" s="12" t="n"/>
      <c r="F313" s="13" t="n"/>
      <c r="G313" s="13" t="n"/>
      <c r="H313" s="14" t="n"/>
      <c r="I313" s="15">
        <f>IF(N(F313)+N(G313)=0,"",ROUND((N(F313)+N(G313))*N(H313)/(1+N(H313)),2))</f>
        <v/>
      </c>
      <c r="J313" s="15">
        <f>IF(OR(B313&lt;&gt;"",D313&lt;&gt;"",F313&lt;&gt;"",G313&lt;&gt;""),ROUND(Einstellungen!$B$5+SUM(F$7:F313)-SUM(G$7:G313),2),"")</f>
        <v/>
      </c>
      <c r="K313" s="16">
        <f>IF(OR(B313&lt;&gt;"",D313&lt;&gt;"",F313&lt;&gt;"",G313&lt;&gt;""),MID(IF(AND(F313&lt;&gt;"",G313&lt;&gt;""),"; Einnahme und Ausgabe in einer Zeile","")&amp;IF(AND(F313="",G313=""),"; Betrag fehlt","")&amp;IF(B313="","; Datum fehlt",IF(B313&lt;MAX(B$6:B312),"; Datum früher als darüber","")&amp;IF(AND(Einstellungen!$B$6&lt;&gt;"",B313&lt;Einstellungen!$B$6),"; Datum vor dem Anfangsbestand",""))&amp;IF(C313="","; Beleg fehlt","")&amp;IF(N(J313)&lt;0,"; Kassenbestand negativ",""),3,250),"")</f>
        <v/>
      </c>
    </row>
    <row r="314">
      <c r="A314" s="9">
        <f>IF(OR(B314&lt;&gt;"",D314&lt;&gt;"",F314&lt;&gt;"",G314&lt;&gt;""),MAX(A$6:A313)+1,"")</f>
        <v/>
      </c>
      <c r="B314" s="10" t="n"/>
      <c r="C314" s="11" t="n"/>
      <c r="D314" s="12" t="n"/>
      <c r="E314" s="12" t="n"/>
      <c r="F314" s="13" t="n"/>
      <c r="G314" s="13" t="n"/>
      <c r="H314" s="14" t="n"/>
      <c r="I314" s="15">
        <f>IF(N(F314)+N(G314)=0,"",ROUND((N(F314)+N(G314))*N(H314)/(1+N(H314)),2))</f>
        <v/>
      </c>
      <c r="J314" s="15">
        <f>IF(OR(B314&lt;&gt;"",D314&lt;&gt;"",F314&lt;&gt;"",G314&lt;&gt;""),ROUND(Einstellungen!$B$5+SUM(F$7:F314)-SUM(G$7:G314),2),"")</f>
        <v/>
      </c>
      <c r="K314" s="16">
        <f>IF(OR(B314&lt;&gt;"",D314&lt;&gt;"",F314&lt;&gt;"",G314&lt;&gt;""),MID(IF(AND(F314&lt;&gt;"",G314&lt;&gt;""),"; Einnahme und Ausgabe in einer Zeile","")&amp;IF(AND(F314="",G314=""),"; Betrag fehlt","")&amp;IF(B314="","; Datum fehlt",IF(B314&lt;MAX(B$6:B313),"; Datum früher als darüber","")&amp;IF(AND(Einstellungen!$B$6&lt;&gt;"",B314&lt;Einstellungen!$B$6),"; Datum vor dem Anfangsbestand",""))&amp;IF(C314="","; Beleg fehlt","")&amp;IF(N(J314)&lt;0,"; Kassenbestand negativ",""),3,250),"")</f>
        <v/>
      </c>
    </row>
    <row r="315">
      <c r="A315" s="9">
        <f>IF(OR(B315&lt;&gt;"",D315&lt;&gt;"",F315&lt;&gt;"",G315&lt;&gt;""),MAX(A$6:A314)+1,"")</f>
        <v/>
      </c>
      <c r="B315" s="10" t="n"/>
      <c r="C315" s="11" t="n"/>
      <c r="D315" s="12" t="n"/>
      <c r="E315" s="12" t="n"/>
      <c r="F315" s="13" t="n"/>
      <c r="G315" s="13" t="n"/>
      <c r="H315" s="14" t="n"/>
      <c r="I315" s="15">
        <f>IF(N(F315)+N(G315)=0,"",ROUND((N(F315)+N(G315))*N(H315)/(1+N(H315)),2))</f>
        <v/>
      </c>
      <c r="J315" s="15">
        <f>IF(OR(B315&lt;&gt;"",D315&lt;&gt;"",F315&lt;&gt;"",G315&lt;&gt;""),ROUND(Einstellungen!$B$5+SUM(F$7:F315)-SUM(G$7:G315),2),"")</f>
        <v/>
      </c>
      <c r="K315" s="16">
        <f>IF(OR(B315&lt;&gt;"",D315&lt;&gt;"",F315&lt;&gt;"",G315&lt;&gt;""),MID(IF(AND(F315&lt;&gt;"",G315&lt;&gt;""),"; Einnahme und Ausgabe in einer Zeile","")&amp;IF(AND(F315="",G315=""),"; Betrag fehlt","")&amp;IF(B315="","; Datum fehlt",IF(B315&lt;MAX(B$6:B314),"; Datum früher als darüber","")&amp;IF(AND(Einstellungen!$B$6&lt;&gt;"",B315&lt;Einstellungen!$B$6),"; Datum vor dem Anfangsbestand",""))&amp;IF(C315="","; Beleg fehlt","")&amp;IF(N(J315)&lt;0,"; Kassenbestand negativ",""),3,250),"")</f>
        <v/>
      </c>
    </row>
    <row r="316">
      <c r="A316" s="9">
        <f>IF(OR(B316&lt;&gt;"",D316&lt;&gt;"",F316&lt;&gt;"",G316&lt;&gt;""),MAX(A$6:A315)+1,"")</f>
        <v/>
      </c>
      <c r="B316" s="10" t="n"/>
      <c r="C316" s="11" t="n"/>
      <c r="D316" s="12" t="n"/>
      <c r="E316" s="12" t="n"/>
      <c r="F316" s="13" t="n"/>
      <c r="G316" s="13" t="n"/>
      <c r="H316" s="14" t="n"/>
      <c r="I316" s="15">
        <f>IF(N(F316)+N(G316)=0,"",ROUND((N(F316)+N(G316))*N(H316)/(1+N(H316)),2))</f>
        <v/>
      </c>
      <c r="J316" s="15">
        <f>IF(OR(B316&lt;&gt;"",D316&lt;&gt;"",F316&lt;&gt;"",G316&lt;&gt;""),ROUND(Einstellungen!$B$5+SUM(F$7:F316)-SUM(G$7:G316),2),"")</f>
        <v/>
      </c>
      <c r="K316" s="16">
        <f>IF(OR(B316&lt;&gt;"",D316&lt;&gt;"",F316&lt;&gt;"",G316&lt;&gt;""),MID(IF(AND(F316&lt;&gt;"",G316&lt;&gt;""),"; Einnahme und Ausgabe in einer Zeile","")&amp;IF(AND(F316="",G316=""),"; Betrag fehlt","")&amp;IF(B316="","; Datum fehlt",IF(B316&lt;MAX(B$6:B315),"; Datum früher als darüber","")&amp;IF(AND(Einstellungen!$B$6&lt;&gt;"",B316&lt;Einstellungen!$B$6),"; Datum vor dem Anfangsbestand",""))&amp;IF(C316="","; Beleg fehlt","")&amp;IF(N(J316)&lt;0,"; Kassenbestand negativ",""),3,250),"")</f>
        <v/>
      </c>
    </row>
    <row r="317">
      <c r="A317" s="9">
        <f>IF(OR(B317&lt;&gt;"",D317&lt;&gt;"",F317&lt;&gt;"",G317&lt;&gt;""),MAX(A$6:A316)+1,"")</f>
        <v/>
      </c>
      <c r="B317" s="10" t="n"/>
      <c r="C317" s="11" t="n"/>
      <c r="D317" s="12" t="n"/>
      <c r="E317" s="12" t="n"/>
      <c r="F317" s="13" t="n"/>
      <c r="G317" s="13" t="n"/>
      <c r="H317" s="14" t="n"/>
      <c r="I317" s="15">
        <f>IF(N(F317)+N(G317)=0,"",ROUND((N(F317)+N(G317))*N(H317)/(1+N(H317)),2))</f>
        <v/>
      </c>
      <c r="J317" s="15">
        <f>IF(OR(B317&lt;&gt;"",D317&lt;&gt;"",F317&lt;&gt;"",G317&lt;&gt;""),ROUND(Einstellungen!$B$5+SUM(F$7:F317)-SUM(G$7:G317),2),"")</f>
        <v/>
      </c>
      <c r="K317" s="16">
        <f>IF(OR(B317&lt;&gt;"",D317&lt;&gt;"",F317&lt;&gt;"",G317&lt;&gt;""),MID(IF(AND(F317&lt;&gt;"",G317&lt;&gt;""),"; Einnahme und Ausgabe in einer Zeile","")&amp;IF(AND(F317="",G317=""),"; Betrag fehlt","")&amp;IF(B317="","; Datum fehlt",IF(B317&lt;MAX(B$6:B316),"; Datum früher als darüber","")&amp;IF(AND(Einstellungen!$B$6&lt;&gt;"",B317&lt;Einstellungen!$B$6),"; Datum vor dem Anfangsbestand",""))&amp;IF(C317="","; Beleg fehlt","")&amp;IF(N(J317)&lt;0,"; Kassenbestand negativ",""),3,250),"")</f>
        <v/>
      </c>
    </row>
    <row r="318">
      <c r="A318" s="9">
        <f>IF(OR(B318&lt;&gt;"",D318&lt;&gt;"",F318&lt;&gt;"",G318&lt;&gt;""),MAX(A$6:A317)+1,"")</f>
        <v/>
      </c>
      <c r="B318" s="10" t="n"/>
      <c r="C318" s="11" t="n"/>
      <c r="D318" s="12" t="n"/>
      <c r="E318" s="12" t="n"/>
      <c r="F318" s="13" t="n"/>
      <c r="G318" s="13" t="n"/>
      <c r="H318" s="14" t="n"/>
      <c r="I318" s="15">
        <f>IF(N(F318)+N(G318)=0,"",ROUND((N(F318)+N(G318))*N(H318)/(1+N(H318)),2))</f>
        <v/>
      </c>
      <c r="J318" s="15">
        <f>IF(OR(B318&lt;&gt;"",D318&lt;&gt;"",F318&lt;&gt;"",G318&lt;&gt;""),ROUND(Einstellungen!$B$5+SUM(F$7:F318)-SUM(G$7:G318),2),"")</f>
        <v/>
      </c>
      <c r="K318" s="16">
        <f>IF(OR(B318&lt;&gt;"",D318&lt;&gt;"",F318&lt;&gt;"",G318&lt;&gt;""),MID(IF(AND(F318&lt;&gt;"",G318&lt;&gt;""),"; Einnahme und Ausgabe in einer Zeile","")&amp;IF(AND(F318="",G318=""),"; Betrag fehlt","")&amp;IF(B318="","; Datum fehlt",IF(B318&lt;MAX(B$6:B317),"; Datum früher als darüber","")&amp;IF(AND(Einstellungen!$B$6&lt;&gt;"",B318&lt;Einstellungen!$B$6),"; Datum vor dem Anfangsbestand",""))&amp;IF(C318="","; Beleg fehlt","")&amp;IF(N(J318)&lt;0,"; Kassenbestand negativ",""),3,250),"")</f>
        <v/>
      </c>
    </row>
    <row r="319">
      <c r="A319" s="9">
        <f>IF(OR(B319&lt;&gt;"",D319&lt;&gt;"",F319&lt;&gt;"",G319&lt;&gt;""),MAX(A$6:A318)+1,"")</f>
        <v/>
      </c>
      <c r="B319" s="10" t="n"/>
      <c r="C319" s="11" t="n"/>
      <c r="D319" s="12" t="n"/>
      <c r="E319" s="12" t="n"/>
      <c r="F319" s="13" t="n"/>
      <c r="G319" s="13" t="n"/>
      <c r="H319" s="14" t="n"/>
      <c r="I319" s="15">
        <f>IF(N(F319)+N(G319)=0,"",ROUND((N(F319)+N(G319))*N(H319)/(1+N(H319)),2))</f>
        <v/>
      </c>
      <c r="J319" s="15">
        <f>IF(OR(B319&lt;&gt;"",D319&lt;&gt;"",F319&lt;&gt;"",G319&lt;&gt;""),ROUND(Einstellungen!$B$5+SUM(F$7:F319)-SUM(G$7:G319),2),"")</f>
        <v/>
      </c>
      <c r="K319" s="16">
        <f>IF(OR(B319&lt;&gt;"",D319&lt;&gt;"",F319&lt;&gt;"",G319&lt;&gt;""),MID(IF(AND(F319&lt;&gt;"",G319&lt;&gt;""),"; Einnahme und Ausgabe in einer Zeile","")&amp;IF(AND(F319="",G319=""),"; Betrag fehlt","")&amp;IF(B319="","; Datum fehlt",IF(B319&lt;MAX(B$6:B318),"; Datum früher als darüber","")&amp;IF(AND(Einstellungen!$B$6&lt;&gt;"",B319&lt;Einstellungen!$B$6),"; Datum vor dem Anfangsbestand",""))&amp;IF(C319="","; Beleg fehlt","")&amp;IF(N(J319)&lt;0,"; Kassenbestand negativ",""),3,250),"")</f>
        <v/>
      </c>
    </row>
    <row r="320">
      <c r="A320" s="9">
        <f>IF(OR(B320&lt;&gt;"",D320&lt;&gt;"",F320&lt;&gt;"",G320&lt;&gt;""),MAX(A$6:A319)+1,"")</f>
        <v/>
      </c>
      <c r="B320" s="10" t="n"/>
      <c r="C320" s="11" t="n"/>
      <c r="D320" s="12" t="n"/>
      <c r="E320" s="12" t="n"/>
      <c r="F320" s="13" t="n"/>
      <c r="G320" s="13" t="n"/>
      <c r="H320" s="14" t="n"/>
      <c r="I320" s="15">
        <f>IF(N(F320)+N(G320)=0,"",ROUND((N(F320)+N(G320))*N(H320)/(1+N(H320)),2))</f>
        <v/>
      </c>
      <c r="J320" s="15">
        <f>IF(OR(B320&lt;&gt;"",D320&lt;&gt;"",F320&lt;&gt;"",G320&lt;&gt;""),ROUND(Einstellungen!$B$5+SUM(F$7:F320)-SUM(G$7:G320),2),"")</f>
        <v/>
      </c>
      <c r="K320" s="16">
        <f>IF(OR(B320&lt;&gt;"",D320&lt;&gt;"",F320&lt;&gt;"",G320&lt;&gt;""),MID(IF(AND(F320&lt;&gt;"",G320&lt;&gt;""),"; Einnahme und Ausgabe in einer Zeile","")&amp;IF(AND(F320="",G320=""),"; Betrag fehlt","")&amp;IF(B320="","; Datum fehlt",IF(B320&lt;MAX(B$6:B319),"; Datum früher als darüber","")&amp;IF(AND(Einstellungen!$B$6&lt;&gt;"",B320&lt;Einstellungen!$B$6),"; Datum vor dem Anfangsbestand",""))&amp;IF(C320="","; Beleg fehlt","")&amp;IF(N(J320)&lt;0,"; Kassenbestand negativ",""),3,250),"")</f>
        <v/>
      </c>
    </row>
    <row r="321">
      <c r="A321" s="9">
        <f>IF(OR(B321&lt;&gt;"",D321&lt;&gt;"",F321&lt;&gt;"",G321&lt;&gt;""),MAX(A$6:A320)+1,"")</f>
        <v/>
      </c>
      <c r="B321" s="10" t="n"/>
      <c r="C321" s="11" t="n"/>
      <c r="D321" s="12" t="n"/>
      <c r="E321" s="12" t="n"/>
      <c r="F321" s="13" t="n"/>
      <c r="G321" s="13" t="n"/>
      <c r="H321" s="14" t="n"/>
      <c r="I321" s="15">
        <f>IF(N(F321)+N(G321)=0,"",ROUND((N(F321)+N(G321))*N(H321)/(1+N(H321)),2))</f>
        <v/>
      </c>
      <c r="J321" s="15">
        <f>IF(OR(B321&lt;&gt;"",D321&lt;&gt;"",F321&lt;&gt;"",G321&lt;&gt;""),ROUND(Einstellungen!$B$5+SUM(F$7:F321)-SUM(G$7:G321),2),"")</f>
        <v/>
      </c>
      <c r="K321" s="16">
        <f>IF(OR(B321&lt;&gt;"",D321&lt;&gt;"",F321&lt;&gt;"",G321&lt;&gt;""),MID(IF(AND(F321&lt;&gt;"",G321&lt;&gt;""),"; Einnahme und Ausgabe in einer Zeile","")&amp;IF(AND(F321="",G321=""),"; Betrag fehlt","")&amp;IF(B321="","; Datum fehlt",IF(B321&lt;MAX(B$6:B320),"; Datum früher als darüber","")&amp;IF(AND(Einstellungen!$B$6&lt;&gt;"",B321&lt;Einstellungen!$B$6),"; Datum vor dem Anfangsbestand",""))&amp;IF(C321="","; Beleg fehlt","")&amp;IF(N(J321)&lt;0,"; Kassenbestand negativ",""),3,250),"")</f>
        <v/>
      </c>
    </row>
    <row r="322">
      <c r="A322" s="9">
        <f>IF(OR(B322&lt;&gt;"",D322&lt;&gt;"",F322&lt;&gt;"",G322&lt;&gt;""),MAX(A$6:A321)+1,"")</f>
        <v/>
      </c>
      <c r="B322" s="10" t="n"/>
      <c r="C322" s="11" t="n"/>
      <c r="D322" s="12" t="n"/>
      <c r="E322" s="12" t="n"/>
      <c r="F322" s="13" t="n"/>
      <c r="G322" s="13" t="n"/>
      <c r="H322" s="14" t="n"/>
      <c r="I322" s="15">
        <f>IF(N(F322)+N(G322)=0,"",ROUND((N(F322)+N(G322))*N(H322)/(1+N(H322)),2))</f>
        <v/>
      </c>
      <c r="J322" s="15">
        <f>IF(OR(B322&lt;&gt;"",D322&lt;&gt;"",F322&lt;&gt;"",G322&lt;&gt;""),ROUND(Einstellungen!$B$5+SUM(F$7:F322)-SUM(G$7:G322),2),"")</f>
        <v/>
      </c>
      <c r="K322" s="16">
        <f>IF(OR(B322&lt;&gt;"",D322&lt;&gt;"",F322&lt;&gt;"",G322&lt;&gt;""),MID(IF(AND(F322&lt;&gt;"",G322&lt;&gt;""),"; Einnahme und Ausgabe in einer Zeile","")&amp;IF(AND(F322="",G322=""),"; Betrag fehlt","")&amp;IF(B322="","; Datum fehlt",IF(B322&lt;MAX(B$6:B321),"; Datum früher als darüber","")&amp;IF(AND(Einstellungen!$B$6&lt;&gt;"",B322&lt;Einstellungen!$B$6),"; Datum vor dem Anfangsbestand",""))&amp;IF(C322="","; Beleg fehlt","")&amp;IF(N(J322)&lt;0,"; Kassenbestand negativ",""),3,250),"")</f>
        <v/>
      </c>
    </row>
    <row r="323">
      <c r="A323" s="9">
        <f>IF(OR(B323&lt;&gt;"",D323&lt;&gt;"",F323&lt;&gt;"",G323&lt;&gt;""),MAX(A$6:A322)+1,"")</f>
        <v/>
      </c>
      <c r="B323" s="10" t="n"/>
      <c r="C323" s="11" t="n"/>
      <c r="D323" s="12" t="n"/>
      <c r="E323" s="12" t="n"/>
      <c r="F323" s="13" t="n"/>
      <c r="G323" s="13" t="n"/>
      <c r="H323" s="14" t="n"/>
      <c r="I323" s="15">
        <f>IF(N(F323)+N(G323)=0,"",ROUND((N(F323)+N(G323))*N(H323)/(1+N(H323)),2))</f>
        <v/>
      </c>
      <c r="J323" s="15">
        <f>IF(OR(B323&lt;&gt;"",D323&lt;&gt;"",F323&lt;&gt;"",G323&lt;&gt;""),ROUND(Einstellungen!$B$5+SUM(F$7:F323)-SUM(G$7:G323),2),"")</f>
        <v/>
      </c>
      <c r="K323" s="16">
        <f>IF(OR(B323&lt;&gt;"",D323&lt;&gt;"",F323&lt;&gt;"",G323&lt;&gt;""),MID(IF(AND(F323&lt;&gt;"",G323&lt;&gt;""),"; Einnahme und Ausgabe in einer Zeile","")&amp;IF(AND(F323="",G323=""),"; Betrag fehlt","")&amp;IF(B323="","; Datum fehlt",IF(B323&lt;MAX(B$6:B322),"; Datum früher als darüber","")&amp;IF(AND(Einstellungen!$B$6&lt;&gt;"",B323&lt;Einstellungen!$B$6),"; Datum vor dem Anfangsbestand",""))&amp;IF(C323="","; Beleg fehlt","")&amp;IF(N(J323)&lt;0,"; Kassenbestand negativ",""),3,250),"")</f>
        <v/>
      </c>
    </row>
    <row r="324">
      <c r="A324" s="9">
        <f>IF(OR(B324&lt;&gt;"",D324&lt;&gt;"",F324&lt;&gt;"",G324&lt;&gt;""),MAX(A$6:A323)+1,"")</f>
        <v/>
      </c>
      <c r="B324" s="10" t="n"/>
      <c r="C324" s="11" t="n"/>
      <c r="D324" s="12" t="n"/>
      <c r="E324" s="12" t="n"/>
      <c r="F324" s="13" t="n"/>
      <c r="G324" s="13" t="n"/>
      <c r="H324" s="14" t="n"/>
      <c r="I324" s="15">
        <f>IF(N(F324)+N(G324)=0,"",ROUND((N(F324)+N(G324))*N(H324)/(1+N(H324)),2))</f>
        <v/>
      </c>
      <c r="J324" s="15">
        <f>IF(OR(B324&lt;&gt;"",D324&lt;&gt;"",F324&lt;&gt;"",G324&lt;&gt;""),ROUND(Einstellungen!$B$5+SUM(F$7:F324)-SUM(G$7:G324),2),"")</f>
        <v/>
      </c>
      <c r="K324" s="16">
        <f>IF(OR(B324&lt;&gt;"",D324&lt;&gt;"",F324&lt;&gt;"",G324&lt;&gt;""),MID(IF(AND(F324&lt;&gt;"",G324&lt;&gt;""),"; Einnahme und Ausgabe in einer Zeile","")&amp;IF(AND(F324="",G324=""),"; Betrag fehlt","")&amp;IF(B324="","; Datum fehlt",IF(B324&lt;MAX(B$6:B323),"; Datum früher als darüber","")&amp;IF(AND(Einstellungen!$B$6&lt;&gt;"",B324&lt;Einstellungen!$B$6),"; Datum vor dem Anfangsbestand",""))&amp;IF(C324="","; Beleg fehlt","")&amp;IF(N(J324)&lt;0,"; Kassenbestand negativ",""),3,250),"")</f>
        <v/>
      </c>
    </row>
    <row r="325">
      <c r="A325" s="9">
        <f>IF(OR(B325&lt;&gt;"",D325&lt;&gt;"",F325&lt;&gt;"",G325&lt;&gt;""),MAX(A$6:A324)+1,"")</f>
        <v/>
      </c>
      <c r="B325" s="10" t="n"/>
      <c r="C325" s="11" t="n"/>
      <c r="D325" s="12" t="n"/>
      <c r="E325" s="12" t="n"/>
      <c r="F325" s="13" t="n"/>
      <c r="G325" s="13" t="n"/>
      <c r="H325" s="14" t="n"/>
      <c r="I325" s="15">
        <f>IF(N(F325)+N(G325)=0,"",ROUND((N(F325)+N(G325))*N(H325)/(1+N(H325)),2))</f>
        <v/>
      </c>
      <c r="J325" s="15">
        <f>IF(OR(B325&lt;&gt;"",D325&lt;&gt;"",F325&lt;&gt;"",G325&lt;&gt;""),ROUND(Einstellungen!$B$5+SUM(F$7:F325)-SUM(G$7:G325),2),"")</f>
        <v/>
      </c>
      <c r="K325" s="16">
        <f>IF(OR(B325&lt;&gt;"",D325&lt;&gt;"",F325&lt;&gt;"",G325&lt;&gt;""),MID(IF(AND(F325&lt;&gt;"",G325&lt;&gt;""),"; Einnahme und Ausgabe in einer Zeile","")&amp;IF(AND(F325="",G325=""),"; Betrag fehlt","")&amp;IF(B325="","; Datum fehlt",IF(B325&lt;MAX(B$6:B324),"; Datum früher als darüber","")&amp;IF(AND(Einstellungen!$B$6&lt;&gt;"",B325&lt;Einstellungen!$B$6),"; Datum vor dem Anfangsbestand",""))&amp;IF(C325="","; Beleg fehlt","")&amp;IF(N(J325)&lt;0,"; Kassenbestand negativ",""),3,250),"")</f>
        <v/>
      </c>
    </row>
    <row r="326">
      <c r="A326" s="9">
        <f>IF(OR(B326&lt;&gt;"",D326&lt;&gt;"",F326&lt;&gt;"",G326&lt;&gt;""),MAX(A$6:A325)+1,"")</f>
        <v/>
      </c>
      <c r="B326" s="10" t="n"/>
      <c r="C326" s="11" t="n"/>
      <c r="D326" s="12" t="n"/>
      <c r="E326" s="12" t="n"/>
      <c r="F326" s="13" t="n"/>
      <c r="G326" s="13" t="n"/>
      <c r="H326" s="14" t="n"/>
      <c r="I326" s="15">
        <f>IF(N(F326)+N(G326)=0,"",ROUND((N(F326)+N(G326))*N(H326)/(1+N(H326)),2))</f>
        <v/>
      </c>
      <c r="J326" s="15">
        <f>IF(OR(B326&lt;&gt;"",D326&lt;&gt;"",F326&lt;&gt;"",G326&lt;&gt;""),ROUND(Einstellungen!$B$5+SUM(F$7:F326)-SUM(G$7:G326),2),"")</f>
        <v/>
      </c>
      <c r="K326" s="16">
        <f>IF(OR(B326&lt;&gt;"",D326&lt;&gt;"",F326&lt;&gt;"",G326&lt;&gt;""),MID(IF(AND(F326&lt;&gt;"",G326&lt;&gt;""),"; Einnahme und Ausgabe in einer Zeile","")&amp;IF(AND(F326="",G326=""),"; Betrag fehlt","")&amp;IF(B326="","; Datum fehlt",IF(B326&lt;MAX(B$6:B325),"; Datum früher als darüber","")&amp;IF(AND(Einstellungen!$B$6&lt;&gt;"",B326&lt;Einstellungen!$B$6),"; Datum vor dem Anfangsbestand",""))&amp;IF(C326="","; Beleg fehlt","")&amp;IF(N(J326)&lt;0,"; Kassenbestand negativ",""),3,250),"")</f>
        <v/>
      </c>
    </row>
    <row r="327">
      <c r="A327" s="9">
        <f>IF(OR(B327&lt;&gt;"",D327&lt;&gt;"",F327&lt;&gt;"",G327&lt;&gt;""),MAX(A$6:A326)+1,"")</f>
        <v/>
      </c>
      <c r="B327" s="10" t="n"/>
      <c r="C327" s="11" t="n"/>
      <c r="D327" s="12" t="n"/>
      <c r="E327" s="12" t="n"/>
      <c r="F327" s="13" t="n"/>
      <c r="G327" s="13" t="n"/>
      <c r="H327" s="14" t="n"/>
      <c r="I327" s="15">
        <f>IF(N(F327)+N(G327)=0,"",ROUND((N(F327)+N(G327))*N(H327)/(1+N(H327)),2))</f>
        <v/>
      </c>
      <c r="J327" s="15">
        <f>IF(OR(B327&lt;&gt;"",D327&lt;&gt;"",F327&lt;&gt;"",G327&lt;&gt;""),ROUND(Einstellungen!$B$5+SUM(F$7:F327)-SUM(G$7:G327),2),"")</f>
        <v/>
      </c>
      <c r="K327" s="16">
        <f>IF(OR(B327&lt;&gt;"",D327&lt;&gt;"",F327&lt;&gt;"",G327&lt;&gt;""),MID(IF(AND(F327&lt;&gt;"",G327&lt;&gt;""),"; Einnahme und Ausgabe in einer Zeile","")&amp;IF(AND(F327="",G327=""),"; Betrag fehlt","")&amp;IF(B327="","; Datum fehlt",IF(B327&lt;MAX(B$6:B326),"; Datum früher als darüber","")&amp;IF(AND(Einstellungen!$B$6&lt;&gt;"",B327&lt;Einstellungen!$B$6),"; Datum vor dem Anfangsbestand",""))&amp;IF(C327="","; Beleg fehlt","")&amp;IF(N(J327)&lt;0,"; Kassenbestand negativ",""),3,250),"")</f>
        <v/>
      </c>
    </row>
    <row r="328">
      <c r="A328" s="9">
        <f>IF(OR(B328&lt;&gt;"",D328&lt;&gt;"",F328&lt;&gt;"",G328&lt;&gt;""),MAX(A$6:A327)+1,"")</f>
        <v/>
      </c>
      <c r="B328" s="10" t="n"/>
      <c r="C328" s="11" t="n"/>
      <c r="D328" s="12" t="n"/>
      <c r="E328" s="12" t="n"/>
      <c r="F328" s="13" t="n"/>
      <c r="G328" s="13" t="n"/>
      <c r="H328" s="14" t="n"/>
      <c r="I328" s="15">
        <f>IF(N(F328)+N(G328)=0,"",ROUND((N(F328)+N(G328))*N(H328)/(1+N(H328)),2))</f>
        <v/>
      </c>
      <c r="J328" s="15">
        <f>IF(OR(B328&lt;&gt;"",D328&lt;&gt;"",F328&lt;&gt;"",G328&lt;&gt;""),ROUND(Einstellungen!$B$5+SUM(F$7:F328)-SUM(G$7:G328),2),"")</f>
        <v/>
      </c>
      <c r="K328" s="16">
        <f>IF(OR(B328&lt;&gt;"",D328&lt;&gt;"",F328&lt;&gt;"",G328&lt;&gt;""),MID(IF(AND(F328&lt;&gt;"",G328&lt;&gt;""),"; Einnahme und Ausgabe in einer Zeile","")&amp;IF(AND(F328="",G328=""),"; Betrag fehlt","")&amp;IF(B328="","; Datum fehlt",IF(B328&lt;MAX(B$6:B327),"; Datum früher als darüber","")&amp;IF(AND(Einstellungen!$B$6&lt;&gt;"",B328&lt;Einstellungen!$B$6),"; Datum vor dem Anfangsbestand",""))&amp;IF(C328="","; Beleg fehlt","")&amp;IF(N(J328)&lt;0,"; Kassenbestand negativ",""),3,250),"")</f>
        <v/>
      </c>
    </row>
    <row r="329">
      <c r="A329" s="9">
        <f>IF(OR(B329&lt;&gt;"",D329&lt;&gt;"",F329&lt;&gt;"",G329&lt;&gt;""),MAX(A$6:A328)+1,"")</f>
        <v/>
      </c>
      <c r="B329" s="10" t="n"/>
      <c r="C329" s="11" t="n"/>
      <c r="D329" s="12" t="n"/>
      <c r="E329" s="12" t="n"/>
      <c r="F329" s="13" t="n"/>
      <c r="G329" s="13" t="n"/>
      <c r="H329" s="14" t="n"/>
      <c r="I329" s="15">
        <f>IF(N(F329)+N(G329)=0,"",ROUND((N(F329)+N(G329))*N(H329)/(1+N(H329)),2))</f>
        <v/>
      </c>
      <c r="J329" s="15">
        <f>IF(OR(B329&lt;&gt;"",D329&lt;&gt;"",F329&lt;&gt;"",G329&lt;&gt;""),ROUND(Einstellungen!$B$5+SUM(F$7:F329)-SUM(G$7:G329),2),"")</f>
        <v/>
      </c>
      <c r="K329" s="16">
        <f>IF(OR(B329&lt;&gt;"",D329&lt;&gt;"",F329&lt;&gt;"",G329&lt;&gt;""),MID(IF(AND(F329&lt;&gt;"",G329&lt;&gt;""),"; Einnahme und Ausgabe in einer Zeile","")&amp;IF(AND(F329="",G329=""),"; Betrag fehlt","")&amp;IF(B329="","; Datum fehlt",IF(B329&lt;MAX(B$6:B328),"; Datum früher als darüber","")&amp;IF(AND(Einstellungen!$B$6&lt;&gt;"",B329&lt;Einstellungen!$B$6),"; Datum vor dem Anfangsbestand",""))&amp;IF(C329="","; Beleg fehlt","")&amp;IF(N(J329)&lt;0,"; Kassenbestand negativ",""),3,250),"")</f>
        <v/>
      </c>
    </row>
    <row r="330">
      <c r="A330" s="9">
        <f>IF(OR(B330&lt;&gt;"",D330&lt;&gt;"",F330&lt;&gt;"",G330&lt;&gt;""),MAX(A$6:A329)+1,"")</f>
        <v/>
      </c>
      <c r="B330" s="10" t="n"/>
      <c r="C330" s="11" t="n"/>
      <c r="D330" s="12" t="n"/>
      <c r="E330" s="12" t="n"/>
      <c r="F330" s="13" t="n"/>
      <c r="G330" s="13" t="n"/>
      <c r="H330" s="14" t="n"/>
      <c r="I330" s="15">
        <f>IF(N(F330)+N(G330)=0,"",ROUND((N(F330)+N(G330))*N(H330)/(1+N(H330)),2))</f>
        <v/>
      </c>
      <c r="J330" s="15">
        <f>IF(OR(B330&lt;&gt;"",D330&lt;&gt;"",F330&lt;&gt;"",G330&lt;&gt;""),ROUND(Einstellungen!$B$5+SUM(F$7:F330)-SUM(G$7:G330),2),"")</f>
        <v/>
      </c>
      <c r="K330" s="16">
        <f>IF(OR(B330&lt;&gt;"",D330&lt;&gt;"",F330&lt;&gt;"",G330&lt;&gt;""),MID(IF(AND(F330&lt;&gt;"",G330&lt;&gt;""),"; Einnahme und Ausgabe in einer Zeile","")&amp;IF(AND(F330="",G330=""),"; Betrag fehlt","")&amp;IF(B330="","; Datum fehlt",IF(B330&lt;MAX(B$6:B329),"; Datum früher als darüber","")&amp;IF(AND(Einstellungen!$B$6&lt;&gt;"",B330&lt;Einstellungen!$B$6),"; Datum vor dem Anfangsbestand",""))&amp;IF(C330="","; Beleg fehlt","")&amp;IF(N(J330)&lt;0,"; Kassenbestand negativ",""),3,250),"")</f>
        <v/>
      </c>
    </row>
    <row r="331">
      <c r="A331" s="9">
        <f>IF(OR(B331&lt;&gt;"",D331&lt;&gt;"",F331&lt;&gt;"",G331&lt;&gt;""),MAX(A$6:A330)+1,"")</f>
        <v/>
      </c>
      <c r="B331" s="10" t="n"/>
      <c r="C331" s="11" t="n"/>
      <c r="D331" s="12" t="n"/>
      <c r="E331" s="12" t="n"/>
      <c r="F331" s="13" t="n"/>
      <c r="G331" s="13" t="n"/>
      <c r="H331" s="14" t="n"/>
      <c r="I331" s="15">
        <f>IF(N(F331)+N(G331)=0,"",ROUND((N(F331)+N(G331))*N(H331)/(1+N(H331)),2))</f>
        <v/>
      </c>
      <c r="J331" s="15">
        <f>IF(OR(B331&lt;&gt;"",D331&lt;&gt;"",F331&lt;&gt;"",G331&lt;&gt;""),ROUND(Einstellungen!$B$5+SUM(F$7:F331)-SUM(G$7:G331),2),"")</f>
        <v/>
      </c>
      <c r="K331" s="16">
        <f>IF(OR(B331&lt;&gt;"",D331&lt;&gt;"",F331&lt;&gt;"",G331&lt;&gt;""),MID(IF(AND(F331&lt;&gt;"",G331&lt;&gt;""),"; Einnahme und Ausgabe in einer Zeile","")&amp;IF(AND(F331="",G331=""),"; Betrag fehlt","")&amp;IF(B331="","; Datum fehlt",IF(B331&lt;MAX(B$6:B330),"; Datum früher als darüber","")&amp;IF(AND(Einstellungen!$B$6&lt;&gt;"",B331&lt;Einstellungen!$B$6),"; Datum vor dem Anfangsbestand",""))&amp;IF(C331="","; Beleg fehlt","")&amp;IF(N(J331)&lt;0,"; Kassenbestand negativ",""),3,250),"")</f>
        <v/>
      </c>
    </row>
    <row r="332">
      <c r="A332" s="9">
        <f>IF(OR(B332&lt;&gt;"",D332&lt;&gt;"",F332&lt;&gt;"",G332&lt;&gt;""),MAX(A$6:A331)+1,"")</f>
        <v/>
      </c>
      <c r="B332" s="10" t="n"/>
      <c r="C332" s="11" t="n"/>
      <c r="D332" s="12" t="n"/>
      <c r="E332" s="12" t="n"/>
      <c r="F332" s="13" t="n"/>
      <c r="G332" s="13" t="n"/>
      <c r="H332" s="14" t="n"/>
      <c r="I332" s="15">
        <f>IF(N(F332)+N(G332)=0,"",ROUND((N(F332)+N(G332))*N(H332)/(1+N(H332)),2))</f>
        <v/>
      </c>
      <c r="J332" s="15">
        <f>IF(OR(B332&lt;&gt;"",D332&lt;&gt;"",F332&lt;&gt;"",G332&lt;&gt;""),ROUND(Einstellungen!$B$5+SUM(F$7:F332)-SUM(G$7:G332),2),"")</f>
        <v/>
      </c>
      <c r="K332" s="16">
        <f>IF(OR(B332&lt;&gt;"",D332&lt;&gt;"",F332&lt;&gt;"",G332&lt;&gt;""),MID(IF(AND(F332&lt;&gt;"",G332&lt;&gt;""),"; Einnahme und Ausgabe in einer Zeile","")&amp;IF(AND(F332="",G332=""),"; Betrag fehlt","")&amp;IF(B332="","; Datum fehlt",IF(B332&lt;MAX(B$6:B331),"; Datum früher als darüber","")&amp;IF(AND(Einstellungen!$B$6&lt;&gt;"",B332&lt;Einstellungen!$B$6),"; Datum vor dem Anfangsbestand",""))&amp;IF(C332="","; Beleg fehlt","")&amp;IF(N(J332)&lt;0,"; Kassenbestand negativ",""),3,250),"")</f>
        <v/>
      </c>
    </row>
    <row r="333">
      <c r="A333" s="9">
        <f>IF(OR(B333&lt;&gt;"",D333&lt;&gt;"",F333&lt;&gt;"",G333&lt;&gt;""),MAX(A$6:A332)+1,"")</f>
        <v/>
      </c>
      <c r="B333" s="10" t="n"/>
      <c r="C333" s="11" t="n"/>
      <c r="D333" s="12" t="n"/>
      <c r="E333" s="12" t="n"/>
      <c r="F333" s="13" t="n"/>
      <c r="G333" s="13" t="n"/>
      <c r="H333" s="14" t="n"/>
      <c r="I333" s="15">
        <f>IF(N(F333)+N(G333)=0,"",ROUND((N(F333)+N(G333))*N(H333)/(1+N(H333)),2))</f>
        <v/>
      </c>
      <c r="J333" s="15">
        <f>IF(OR(B333&lt;&gt;"",D333&lt;&gt;"",F333&lt;&gt;"",G333&lt;&gt;""),ROUND(Einstellungen!$B$5+SUM(F$7:F333)-SUM(G$7:G333),2),"")</f>
        <v/>
      </c>
      <c r="K333" s="16">
        <f>IF(OR(B333&lt;&gt;"",D333&lt;&gt;"",F333&lt;&gt;"",G333&lt;&gt;""),MID(IF(AND(F333&lt;&gt;"",G333&lt;&gt;""),"; Einnahme und Ausgabe in einer Zeile","")&amp;IF(AND(F333="",G333=""),"; Betrag fehlt","")&amp;IF(B333="","; Datum fehlt",IF(B333&lt;MAX(B$6:B332),"; Datum früher als darüber","")&amp;IF(AND(Einstellungen!$B$6&lt;&gt;"",B333&lt;Einstellungen!$B$6),"; Datum vor dem Anfangsbestand",""))&amp;IF(C333="","; Beleg fehlt","")&amp;IF(N(J333)&lt;0,"; Kassenbestand negativ",""),3,250),"")</f>
        <v/>
      </c>
    </row>
    <row r="334">
      <c r="A334" s="9">
        <f>IF(OR(B334&lt;&gt;"",D334&lt;&gt;"",F334&lt;&gt;"",G334&lt;&gt;""),MAX(A$6:A333)+1,"")</f>
        <v/>
      </c>
      <c r="B334" s="10" t="n"/>
      <c r="C334" s="11" t="n"/>
      <c r="D334" s="12" t="n"/>
      <c r="E334" s="12" t="n"/>
      <c r="F334" s="13" t="n"/>
      <c r="G334" s="13" t="n"/>
      <c r="H334" s="14" t="n"/>
      <c r="I334" s="15">
        <f>IF(N(F334)+N(G334)=0,"",ROUND((N(F334)+N(G334))*N(H334)/(1+N(H334)),2))</f>
        <v/>
      </c>
      <c r="J334" s="15">
        <f>IF(OR(B334&lt;&gt;"",D334&lt;&gt;"",F334&lt;&gt;"",G334&lt;&gt;""),ROUND(Einstellungen!$B$5+SUM(F$7:F334)-SUM(G$7:G334),2),"")</f>
        <v/>
      </c>
      <c r="K334" s="16">
        <f>IF(OR(B334&lt;&gt;"",D334&lt;&gt;"",F334&lt;&gt;"",G334&lt;&gt;""),MID(IF(AND(F334&lt;&gt;"",G334&lt;&gt;""),"; Einnahme und Ausgabe in einer Zeile","")&amp;IF(AND(F334="",G334=""),"; Betrag fehlt","")&amp;IF(B334="","; Datum fehlt",IF(B334&lt;MAX(B$6:B333),"; Datum früher als darüber","")&amp;IF(AND(Einstellungen!$B$6&lt;&gt;"",B334&lt;Einstellungen!$B$6),"; Datum vor dem Anfangsbestand",""))&amp;IF(C334="","; Beleg fehlt","")&amp;IF(N(J334)&lt;0,"; Kassenbestand negativ",""),3,250),"")</f>
        <v/>
      </c>
    </row>
    <row r="335">
      <c r="A335" s="9">
        <f>IF(OR(B335&lt;&gt;"",D335&lt;&gt;"",F335&lt;&gt;"",G335&lt;&gt;""),MAX(A$6:A334)+1,"")</f>
        <v/>
      </c>
      <c r="B335" s="10" t="n"/>
      <c r="C335" s="11" t="n"/>
      <c r="D335" s="12" t="n"/>
      <c r="E335" s="12" t="n"/>
      <c r="F335" s="13" t="n"/>
      <c r="G335" s="13" t="n"/>
      <c r="H335" s="14" t="n"/>
      <c r="I335" s="15">
        <f>IF(N(F335)+N(G335)=0,"",ROUND((N(F335)+N(G335))*N(H335)/(1+N(H335)),2))</f>
        <v/>
      </c>
      <c r="J335" s="15">
        <f>IF(OR(B335&lt;&gt;"",D335&lt;&gt;"",F335&lt;&gt;"",G335&lt;&gt;""),ROUND(Einstellungen!$B$5+SUM(F$7:F335)-SUM(G$7:G335),2),"")</f>
        <v/>
      </c>
      <c r="K335" s="16">
        <f>IF(OR(B335&lt;&gt;"",D335&lt;&gt;"",F335&lt;&gt;"",G335&lt;&gt;""),MID(IF(AND(F335&lt;&gt;"",G335&lt;&gt;""),"; Einnahme und Ausgabe in einer Zeile","")&amp;IF(AND(F335="",G335=""),"; Betrag fehlt","")&amp;IF(B335="","; Datum fehlt",IF(B335&lt;MAX(B$6:B334),"; Datum früher als darüber","")&amp;IF(AND(Einstellungen!$B$6&lt;&gt;"",B335&lt;Einstellungen!$B$6),"; Datum vor dem Anfangsbestand",""))&amp;IF(C335="","; Beleg fehlt","")&amp;IF(N(J335)&lt;0,"; Kassenbestand negativ",""),3,250),"")</f>
        <v/>
      </c>
    </row>
    <row r="336">
      <c r="A336" s="9">
        <f>IF(OR(B336&lt;&gt;"",D336&lt;&gt;"",F336&lt;&gt;"",G336&lt;&gt;""),MAX(A$6:A335)+1,"")</f>
        <v/>
      </c>
      <c r="B336" s="10" t="n"/>
      <c r="C336" s="11" t="n"/>
      <c r="D336" s="12" t="n"/>
      <c r="E336" s="12" t="n"/>
      <c r="F336" s="13" t="n"/>
      <c r="G336" s="13" t="n"/>
      <c r="H336" s="14" t="n"/>
      <c r="I336" s="15">
        <f>IF(N(F336)+N(G336)=0,"",ROUND((N(F336)+N(G336))*N(H336)/(1+N(H336)),2))</f>
        <v/>
      </c>
      <c r="J336" s="15">
        <f>IF(OR(B336&lt;&gt;"",D336&lt;&gt;"",F336&lt;&gt;"",G336&lt;&gt;""),ROUND(Einstellungen!$B$5+SUM(F$7:F336)-SUM(G$7:G336),2),"")</f>
        <v/>
      </c>
      <c r="K336" s="16">
        <f>IF(OR(B336&lt;&gt;"",D336&lt;&gt;"",F336&lt;&gt;"",G336&lt;&gt;""),MID(IF(AND(F336&lt;&gt;"",G336&lt;&gt;""),"; Einnahme und Ausgabe in einer Zeile","")&amp;IF(AND(F336="",G336=""),"; Betrag fehlt","")&amp;IF(B336="","; Datum fehlt",IF(B336&lt;MAX(B$6:B335),"; Datum früher als darüber","")&amp;IF(AND(Einstellungen!$B$6&lt;&gt;"",B336&lt;Einstellungen!$B$6),"; Datum vor dem Anfangsbestand",""))&amp;IF(C336="","; Beleg fehlt","")&amp;IF(N(J336)&lt;0,"; Kassenbestand negativ",""),3,250),"")</f>
        <v/>
      </c>
    </row>
    <row r="337">
      <c r="A337" s="9">
        <f>IF(OR(B337&lt;&gt;"",D337&lt;&gt;"",F337&lt;&gt;"",G337&lt;&gt;""),MAX(A$6:A336)+1,"")</f>
        <v/>
      </c>
      <c r="B337" s="10" t="n"/>
      <c r="C337" s="11" t="n"/>
      <c r="D337" s="12" t="n"/>
      <c r="E337" s="12" t="n"/>
      <c r="F337" s="13" t="n"/>
      <c r="G337" s="13" t="n"/>
      <c r="H337" s="14" t="n"/>
      <c r="I337" s="15">
        <f>IF(N(F337)+N(G337)=0,"",ROUND((N(F337)+N(G337))*N(H337)/(1+N(H337)),2))</f>
        <v/>
      </c>
      <c r="J337" s="15">
        <f>IF(OR(B337&lt;&gt;"",D337&lt;&gt;"",F337&lt;&gt;"",G337&lt;&gt;""),ROUND(Einstellungen!$B$5+SUM(F$7:F337)-SUM(G$7:G337),2),"")</f>
        <v/>
      </c>
      <c r="K337" s="16">
        <f>IF(OR(B337&lt;&gt;"",D337&lt;&gt;"",F337&lt;&gt;"",G337&lt;&gt;""),MID(IF(AND(F337&lt;&gt;"",G337&lt;&gt;""),"; Einnahme und Ausgabe in einer Zeile","")&amp;IF(AND(F337="",G337=""),"; Betrag fehlt","")&amp;IF(B337="","; Datum fehlt",IF(B337&lt;MAX(B$6:B336),"; Datum früher als darüber","")&amp;IF(AND(Einstellungen!$B$6&lt;&gt;"",B337&lt;Einstellungen!$B$6),"; Datum vor dem Anfangsbestand",""))&amp;IF(C337="","; Beleg fehlt","")&amp;IF(N(J337)&lt;0,"; Kassenbestand negativ",""),3,250),"")</f>
        <v/>
      </c>
    </row>
    <row r="338">
      <c r="A338" s="9">
        <f>IF(OR(B338&lt;&gt;"",D338&lt;&gt;"",F338&lt;&gt;"",G338&lt;&gt;""),MAX(A$6:A337)+1,"")</f>
        <v/>
      </c>
      <c r="B338" s="10" t="n"/>
      <c r="C338" s="11" t="n"/>
      <c r="D338" s="12" t="n"/>
      <c r="E338" s="12" t="n"/>
      <c r="F338" s="13" t="n"/>
      <c r="G338" s="13" t="n"/>
      <c r="H338" s="14" t="n"/>
      <c r="I338" s="15">
        <f>IF(N(F338)+N(G338)=0,"",ROUND((N(F338)+N(G338))*N(H338)/(1+N(H338)),2))</f>
        <v/>
      </c>
      <c r="J338" s="15">
        <f>IF(OR(B338&lt;&gt;"",D338&lt;&gt;"",F338&lt;&gt;"",G338&lt;&gt;""),ROUND(Einstellungen!$B$5+SUM(F$7:F338)-SUM(G$7:G338),2),"")</f>
        <v/>
      </c>
      <c r="K338" s="16">
        <f>IF(OR(B338&lt;&gt;"",D338&lt;&gt;"",F338&lt;&gt;"",G338&lt;&gt;""),MID(IF(AND(F338&lt;&gt;"",G338&lt;&gt;""),"; Einnahme und Ausgabe in einer Zeile","")&amp;IF(AND(F338="",G338=""),"; Betrag fehlt","")&amp;IF(B338="","; Datum fehlt",IF(B338&lt;MAX(B$6:B337),"; Datum früher als darüber","")&amp;IF(AND(Einstellungen!$B$6&lt;&gt;"",B338&lt;Einstellungen!$B$6),"; Datum vor dem Anfangsbestand",""))&amp;IF(C338="","; Beleg fehlt","")&amp;IF(N(J338)&lt;0,"; Kassenbestand negativ",""),3,250),"")</f>
        <v/>
      </c>
    </row>
    <row r="339">
      <c r="A339" s="9">
        <f>IF(OR(B339&lt;&gt;"",D339&lt;&gt;"",F339&lt;&gt;"",G339&lt;&gt;""),MAX(A$6:A338)+1,"")</f>
        <v/>
      </c>
      <c r="B339" s="10" t="n"/>
      <c r="C339" s="11" t="n"/>
      <c r="D339" s="12" t="n"/>
      <c r="E339" s="12" t="n"/>
      <c r="F339" s="13" t="n"/>
      <c r="G339" s="13" t="n"/>
      <c r="H339" s="14" t="n"/>
      <c r="I339" s="15">
        <f>IF(N(F339)+N(G339)=0,"",ROUND((N(F339)+N(G339))*N(H339)/(1+N(H339)),2))</f>
        <v/>
      </c>
      <c r="J339" s="15">
        <f>IF(OR(B339&lt;&gt;"",D339&lt;&gt;"",F339&lt;&gt;"",G339&lt;&gt;""),ROUND(Einstellungen!$B$5+SUM(F$7:F339)-SUM(G$7:G339),2),"")</f>
        <v/>
      </c>
      <c r="K339" s="16">
        <f>IF(OR(B339&lt;&gt;"",D339&lt;&gt;"",F339&lt;&gt;"",G339&lt;&gt;""),MID(IF(AND(F339&lt;&gt;"",G339&lt;&gt;""),"; Einnahme und Ausgabe in einer Zeile","")&amp;IF(AND(F339="",G339=""),"; Betrag fehlt","")&amp;IF(B339="","; Datum fehlt",IF(B339&lt;MAX(B$6:B338),"; Datum früher als darüber","")&amp;IF(AND(Einstellungen!$B$6&lt;&gt;"",B339&lt;Einstellungen!$B$6),"; Datum vor dem Anfangsbestand",""))&amp;IF(C339="","; Beleg fehlt","")&amp;IF(N(J339)&lt;0,"; Kassenbestand negativ",""),3,250),"")</f>
        <v/>
      </c>
    </row>
    <row r="340">
      <c r="A340" s="9">
        <f>IF(OR(B340&lt;&gt;"",D340&lt;&gt;"",F340&lt;&gt;"",G340&lt;&gt;""),MAX(A$6:A339)+1,"")</f>
        <v/>
      </c>
      <c r="B340" s="10" t="n"/>
      <c r="C340" s="11" t="n"/>
      <c r="D340" s="12" t="n"/>
      <c r="E340" s="12" t="n"/>
      <c r="F340" s="13" t="n"/>
      <c r="G340" s="13" t="n"/>
      <c r="H340" s="14" t="n"/>
      <c r="I340" s="15">
        <f>IF(N(F340)+N(G340)=0,"",ROUND((N(F340)+N(G340))*N(H340)/(1+N(H340)),2))</f>
        <v/>
      </c>
      <c r="J340" s="15">
        <f>IF(OR(B340&lt;&gt;"",D340&lt;&gt;"",F340&lt;&gt;"",G340&lt;&gt;""),ROUND(Einstellungen!$B$5+SUM(F$7:F340)-SUM(G$7:G340),2),"")</f>
        <v/>
      </c>
      <c r="K340" s="16">
        <f>IF(OR(B340&lt;&gt;"",D340&lt;&gt;"",F340&lt;&gt;"",G340&lt;&gt;""),MID(IF(AND(F340&lt;&gt;"",G340&lt;&gt;""),"; Einnahme und Ausgabe in einer Zeile","")&amp;IF(AND(F340="",G340=""),"; Betrag fehlt","")&amp;IF(B340="","; Datum fehlt",IF(B340&lt;MAX(B$6:B339),"; Datum früher als darüber","")&amp;IF(AND(Einstellungen!$B$6&lt;&gt;"",B340&lt;Einstellungen!$B$6),"; Datum vor dem Anfangsbestand",""))&amp;IF(C340="","; Beleg fehlt","")&amp;IF(N(J340)&lt;0,"; Kassenbestand negativ",""),3,250),"")</f>
        <v/>
      </c>
    </row>
    <row r="341">
      <c r="A341" s="9">
        <f>IF(OR(B341&lt;&gt;"",D341&lt;&gt;"",F341&lt;&gt;"",G341&lt;&gt;""),MAX(A$6:A340)+1,"")</f>
        <v/>
      </c>
      <c r="B341" s="10" t="n"/>
      <c r="C341" s="11" t="n"/>
      <c r="D341" s="12" t="n"/>
      <c r="E341" s="12" t="n"/>
      <c r="F341" s="13" t="n"/>
      <c r="G341" s="13" t="n"/>
      <c r="H341" s="14" t="n"/>
      <c r="I341" s="15">
        <f>IF(N(F341)+N(G341)=0,"",ROUND((N(F341)+N(G341))*N(H341)/(1+N(H341)),2))</f>
        <v/>
      </c>
      <c r="J341" s="15">
        <f>IF(OR(B341&lt;&gt;"",D341&lt;&gt;"",F341&lt;&gt;"",G341&lt;&gt;""),ROUND(Einstellungen!$B$5+SUM(F$7:F341)-SUM(G$7:G341),2),"")</f>
        <v/>
      </c>
      <c r="K341" s="16">
        <f>IF(OR(B341&lt;&gt;"",D341&lt;&gt;"",F341&lt;&gt;"",G341&lt;&gt;""),MID(IF(AND(F341&lt;&gt;"",G341&lt;&gt;""),"; Einnahme und Ausgabe in einer Zeile","")&amp;IF(AND(F341="",G341=""),"; Betrag fehlt","")&amp;IF(B341="","; Datum fehlt",IF(B341&lt;MAX(B$6:B340),"; Datum früher als darüber","")&amp;IF(AND(Einstellungen!$B$6&lt;&gt;"",B341&lt;Einstellungen!$B$6),"; Datum vor dem Anfangsbestand",""))&amp;IF(C341="","; Beleg fehlt","")&amp;IF(N(J341)&lt;0,"; Kassenbestand negativ",""),3,250),"")</f>
        <v/>
      </c>
    </row>
    <row r="342">
      <c r="A342" s="9">
        <f>IF(OR(B342&lt;&gt;"",D342&lt;&gt;"",F342&lt;&gt;"",G342&lt;&gt;""),MAX(A$6:A341)+1,"")</f>
        <v/>
      </c>
      <c r="B342" s="10" t="n"/>
      <c r="C342" s="11" t="n"/>
      <c r="D342" s="12" t="n"/>
      <c r="E342" s="12" t="n"/>
      <c r="F342" s="13" t="n"/>
      <c r="G342" s="13" t="n"/>
      <c r="H342" s="14" t="n"/>
      <c r="I342" s="15">
        <f>IF(N(F342)+N(G342)=0,"",ROUND((N(F342)+N(G342))*N(H342)/(1+N(H342)),2))</f>
        <v/>
      </c>
      <c r="J342" s="15">
        <f>IF(OR(B342&lt;&gt;"",D342&lt;&gt;"",F342&lt;&gt;"",G342&lt;&gt;""),ROUND(Einstellungen!$B$5+SUM(F$7:F342)-SUM(G$7:G342),2),"")</f>
        <v/>
      </c>
      <c r="K342" s="16">
        <f>IF(OR(B342&lt;&gt;"",D342&lt;&gt;"",F342&lt;&gt;"",G342&lt;&gt;""),MID(IF(AND(F342&lt;&gt;"",G342&lt;&gt;""),"; Einnahme und Ausgabe in einer Zeile","")&amp;IF(AND(F342="",G342=""),"; Betrag fehlt","")&amp;IF(B342="","; Datum fehlt",IF(B342&lt;MAX(B$6:B341),"; Datum früher als darüber","")&amp;IF(AND(Einstellungen!$B$6&lt;&gt;"",B342&lt;Einstellungen!$B$6),"; Datum vor dem Anfangsbestand",""))&amp;IF(C342="","; Beleg fehlt","")&amp;IF(N(J342)&lt;0,"; Kassenbestand negativ",""),3,250),"")</f>
        <v/>
      </c>
    </row>
    <row r="343">
      <c r="A343" s="9">
        <f>IF(OR(B343&lt;&gt;"",D343&lt;&gt;"",F343&lt;&gt;"",G343&lt;&gt;""),MAX(A$6:A342)+1,"")</f>
        <v/>
      </c>
      <c r="B343" s="10" t="n"/>
      <c r="C343" s="11" t="n"/>
      <c r="D343" s="12" t="n"/>
      <c r="E343" s="12" t="n"/>
      <c r="F343" s="13" t="n"/>
      <c r="G343" s="13" t="n"/>
      <c r="H343" s="14" t="n"/>
      <c r="I343" s="15">
        <f>IF(N(F343)+N(G343)=0,"",ROUND((N(F343)+N(G343))*N(H343)/(1+N(H343)),2))</f>
        <v/>
      </c>
      <c r="J343" s="15">
        <f>IF(OR(B343&lt;&gt;"",D343&lt;&gt;"",F343&lt;&gt;"",G343&lt;&gt;""),ROUND(Einstellungen!$B$5+SUM(F$7:F343)-SUM(G$7:G343),2),"")</f>
        <v/>
      </c>
      <c r="K343" s="16">
        <f>IF(OR(B343&lt;&gt;"",D343&lt;&gt;"",F343&lt;&gt;"",G343&lt;&gt;""),MID(IF(AND(F343&lt;&gt;"",G343&lt;&gt;""),"; Einnahme und Ausgabe in einer Zeile","")&amp;IF(AND(F343="",G343=""),"; Betrag fehlt","")&amp;IF(B343="","; Datum fehlt",IF(B343&lt;MAX(B$6:B342),"; Datum früher als darüber","")&amp;IF(AND(Einstellungen!$B$6&lt;&gt;"",B343&lt;Einstellungen!$B$6),"; Datum vor dem Anfangsbestand",""))&amp;IF(C343="","; Beleg fehlt","")&amp;IF(N(J343)&lt;0,"; Kassenbestand negativ",""),3,250),"")</f>
        <v/>
      </c>
    </row>
    <row r="344">
      <c r="A344" s="9">
        <f>IF(OR(B344&lt;&gt;"",D344&lt;&gt;"",F344&lt;&gt;"",G344&lt;&gt;""),MAX(A$6:A343)+1,"")</f>
        <v/>
      </c>
      <c r="B344" s="10" t="n"/>
      <c r="C344" s="11" t="n"/>
      <c r="D344" s="12" t="n"/>
      <c r="E344" s="12" t="n"/>
      <c r="F344" s="13" t="n"/>
      <c r="G344" s="13" t="n"/>
      <c r="H344" s="14" t="n"/>
      <c r="I344" s="15">
        <f>IF(N(F344)+N(G344)=0,"",ROUND((N(F344)+N(G344))*N(H344)/(1+N(H344)),2))</f>
        <v/>
      </c>
      <c r="J344" s="15">
        <f>IF(OR(B344&lt;&gt;"",D344&lt;&gt;"",F344&lt;&gt;"",G344&lt;&gt;""),ROUND(Einstellungen!$B$5+SUM(F$7:F344)-SUM(G$7:G344),2),"")</f>
        <v/>
      </c>
      <c r="K344" s="16">
        <f>IF(OR(B344&lt;&gt;"",D344&lt;&gt;"",F344&lt;&gt;"",G344&lt;&gt;""),MID(IF(AND(F344&lt;&gt;"",G344&lt;&gt;""),"; Einnahme und Ausgabe in einer Zeile","")&amp;IF(AND(F344="",G344=""),"; Betrag fehlt","")&amp;IF(B344="","; Datum fehlt",IF(B344&lt;MAX(B$6:B343),"; Datum früher als darüber","")&amp;IF(AND(Einstellungen!$B$6&lt;&gt;"",B344&lt;Einstellungen!$B$6),"; Datum vor dem Anfangsbestand",""))&amp;IF(C344="","; Beleg fehlt","")&amp;IF(N(J344)&lt;0,"; Kassenbestand negativ",""),3,250),"")</f>
        <v/>
      </c>
    </row>
    <row r="345">
      <c r="A345" s="9">
        <f>IF(OR(B345&lt;&gt;"",D345&lt;&gt;"",F345&lt;&gt;"",G345&lt;&gt;""),MAX(A$6:A344)+1,"")</f>
        <v/>
      </c>
      <c r="B345" s="10" t="n"/>
      <c r="C345" s="11" t="n"/>
      <c r="D345" s="12" t="n"/>
      <c r="E345" s="12" t="n"/>
      <c r="F345" s="13" t="n"/>
      <c r="G345" s="13" t="n"/>
      <c r="H345" s="14" t="n"/>
      <c r="I345" s="15">
        <f>IF(N(F345)+N(G345)=0,"",ROUND((N(F345)+N(G345))*N(H345)/(1+N(H345)),2))</f>
        <v/>
      </c>
      <c r="J345" s="15">
        <f>IF(OR(B345&lt;&gt;"",D345&lt;&gt;"",F345&lt;&gt;"",G345&lt;&gt;""),ROUND(Einstellungen!$B$5+SUM(F$7:F345)-SUM(G$7:G345),2),"")</f>
        <v/>
      </c>
      <c r="K345" s="16">
        <f>IF(OR(B345&lt;&gt;"",D345&lt;&gt;"",F345&lt;&gt;"",G345&lt;&gt;""),MID(IF(AND(F345&lt;&gt;"",G345&lt;&gt;""),"; Einnahme und Ausgabe in einer Zeile","")&amp;IF(AND(F345="",G345=""),"; Betrag fehlt","")&amp;IF(B345="","; Datum fehlt",IF(B345&lt;MAX(B$6:B344),"; Datum früher als darüber","")&amp;IF(AND(Einstellungen!$B$6&lt;&gt;"",B345&lt;Einstellungen!$B$6),"; Datum vor dem Anfangsbestand",""))&amp;IF(C345="","; Beleg fehlt","")&amp;IF(N(J345)&lt;0,"; Kassenbestand negativ",""),3,250),"")</f>
        <v/>
      </c>
    </row>
    <row r="346">
      <c r="A346" s="9">
        <f>IF(OR(B346&lt;&gt;"",D346&lt;&gt;"",F346&lt;&gt;"",G346&lt;&gt;""),MAX(A$6:A345)+1,"")</f>
        <v/>
      </c>
      <c r="B346" s="10" t="n"/>
      <c r="C346" s="11" t="n"/>
      <c r="D346" s="12" t="n"/>
      <c r="E346" s="12" t="n"/>
      <c r="F346" s="13" t="n"/>
      <c r="G346" s="13" t="n"/>
      <c r="H346" s="14" t="n"/>
      <c r="I346" s="15">
        <f>IF(N(F346)+N(G346)=0,"",ROUND((N(F346)+N(G346))*N(H346)/(1+N(H346)),2))</f>
        <v/>
      </c>
      <c r="J346" s="15">
        <f>IF(OR(B346&lt;&gt;"",D346&lt;&gt;"",F346&lt;&gt;"",G346&lt;&gt;""),ROUND(Einstellungen!$B$5+SUM(F$7:F346)-SUM(G$7:G346),2),"")</f>
        <v/>
      </c>
      <c r="K346" s="16">
        <f>IF(OR(B346&lt;&gt;"",D346&lt;&gt;"",F346&lt;&gt;"",G346&lt;&gt;""),MID(IF(AND(F346&lt;&gt;"",G346&lt;&gt;""),"; Einnahme und Ausgabe in einer Zeile","")&amp;IF(AND(F346="",G346=""),"; Betrag fehlt","")&amp;IF(B346="","; Datum fehlt",IF(B346&lt;MAX(B$6:B345),"; Datum früher als darüber","")&amp;IF(AND(Einstellungen!$B$6&lt;&gt;"",B346&lt;Einstellungen!$B$6),"; Datum vor dem Anfangsbestand",""))&amp;IF(C346="","; Beleg fehlt","")&amp;IF(N(J346)&lt;0,"; Kassenbestand negativ",""),3,250),"")</f>
        <v/>
      </c>
    </row>
    <row r="347">
      <c r="A347" s="9">
        <f>IF(OR(B347&lt;&gt;"",D347&lt;&gt;"",F347&lt;&gt;"",G347&lt;&gt;""),MAX(A$6:A346)+1,"")</f>
        <v/>
      </c>
      <c r="B347" s="10" t="n"/>
      <c r="C347" s="11" t="n"/>
      <c r="D347" s="12" t="n"/>
      <c r="E347" s="12" t="n"/>
      <c r="F347" s="13" t="n"/>
      <c r="G347" s="13" t="n"/>
      <c r="H347" s="14" t="n"/>
      <c r="I347" s="15">
        <f>IF(N(F347)+N(G347)=0,"",ROUND((N(F347)+N(G347))*N(H347)/(1+N(H347)),2))</f>
        <v/>
      </c>
      <c r="J347" s="15">
        <f>IF(OR(B347&lt;&gt;"",D347&lt;&gt;"",F347&lt;&gt;"",G347&lt;&gt;""),ROUND(Einstellungen!$B$5+SUM(F$7:F347)-SUM(G$7:G347),2),"")</f>
        <v/>
      </c>
      <c r="K347" s="16">
        <f>IF(OR(B347&lt;&gt;"",D347&lt;&gt;"",F347&lt;&gt;"",G347&lt;&gt;""),MID(IF(AND(F347&lt;&gt;"",G347&lt;&gt;""),"; Einnahme und Ausgabe in einer Zeile","")&amp;IF(AND(F347="",G347=""),"; Betrag fehlt","")&amp;IF(B347="","; Datum fehlt",IF(B347&lt;MAX(B$6:B346),"; Datum früher als darüber","")&amp;IF(AND(Einstellungen!$B$6&lt;&gt;"",B347&lt;Einstellungen!$B$6),"; Datum vor dem Anfangsbestand",""))&amp;IF(C347="","; Beleg fehlt","")&amp;IF(N(J347)&lt;0,"; Kassenbestand negativ",""),3,250),"")</f>
        <v/>
      </c>
    </row>
    <row r="348">
      <c r="A348" s="9">
        <f>IF(OR(B348&lt;&gt;"",D348&lt;&gt;"",F348&lt;&gt;"",G348&lt;&gt;""),MAX(A$6:A347)+1,"")</f>
        <v/>
      </c>
      <c r="B348" s="10" t="n"/>
      <c r="C348" s="11" t="n"/>
      <c r="D348" s="12" t="n"/>
      <c r="E348" s="12" t="n"/>
      <c r="F348" s="13" t="n"/>
      <c r="G348" s="13" t="n"/>
      <c r="H348" s="14" t="n"/>
      <c r="I348" s="15">
        <f>IF(N(F348)+N(G348)=0,"",ROUND((N(F348)+N(G348))*N(H348)/(1+N(H348)),2))</f>
        <v/>
      </c>
      <c r="J348" s="15">
        <f>IF(OR(B348&lt;&gt;"",D348&lt;&gt;"",F348&lt;&gt;"",G348&lt;&gt;""),ROUND(Einstellungen!$B$5+SUM(F$7:F348)-SUM(G$7:G348),2),"")</f>
        <v/>
      </c>
      <c r="K348" s="16">
        <f>IF(OR(B348&lt;&gt;"",D348&lt;&gt;"",F348&lt;&gt;"",G348&lt;&gt;""),MID(IF(AND(F348&lt;&gt;"",G348&lt;&gt;""),"; Einnahme und Ausgabe in einer Zeile","")&amp;IF(AND(F348="",G348=""),"; Betrag fehlt","")&amp;IF(B348="","; Datum fehlt",IF(B348&lt;MAX(B$6:B347),"; Datum früher als darüber","")&amp;IF(AND(Einstellungen!$B$6&lt;&gt;"",B348&lt;Einstellungen!$B$6),"; Datum vor dem Anfangsbestand",""))&amp;IF(C348="","; Beleg fehlt","")&amp;IF(N(J348)&lt;0,"; Kassenbestand negativ",""),3,250),"")</f>
        <v/>
      </c>
    </row>
    <row r="349">
      <c r="A349" s="9">
        <f>IF(OR(B349&lt;&gt;"",D349&lt;&gt;"",F349&lt;&gt;"",G349&lt;&gt;""),MAX(A$6:A348)+1,"")</f>
        <v/>
      </c>
      <c r="B349" s="10" t="n"/>
      <c r="C349" s="11" t="n"/>
      <c r="D349" s="12" t="n"/>
      <c r="E349" s="12" t="n"/>
      <c r="F349" s="13" t="n"/>
      <c r="G349" s="13" t="n"/>
      <c r="H349" s="14" t="n"/>
      <c r="I349" s="15">
        <f>IF(N(F349)+N(G349)=0,"",ROUND((N(F349)+N(G349))*N(H349)/(1+N(H349)),2))</f>
        <v/>
      </c>
      <c r="J349" s="15">
        <f>IF(OR(B349&lt;&gt;"",D349&lt;&gt;"",F349&lt;&gt;"",G349&lt;&gt;""),ROUND(Einstellungen!$B$5+SUM(F$7:F349)-SUM(G$7:G349),2),"")</f>
        <v/>
      </c>
      <c r="K349" s="16">
        <f>IF(OR(B349&lt;&gt;"",D349&lt;&gt;"",F349&lt;&gt;"",G349&lt;&gt;""),MID(IF(AND(F349&lt;&gt;"",G349&lt;&gt;""),"; Einnahme und Ausgabe in einer Zeile","")&amp;IF(AND(F349="",G349=""),"; Betrag fehlt","")&amp;IF(B349="","; Datum fehlt",IF(B349&lt;MAX(B$6:B348),"; Datum früher als darüber","")&amp;IF(AND(Einstellungen!$B$6&lt;&gt;"",B349&lt;Einstellungen!$B$6),"; Datum vor dem Anfangsbestand",""))&amp;IF(C349="","; Beleg fehlt","")&amp;IF(N(J349)&lt;0,"; Kassenbestand negativ",""),3,250),"")</f>
        <v/>
      </c>
    </row>
    <row r="350">
      <c r="A350" s="9">
        <f>IF(OR(B350&lt;&gt;"",D350&lt;&gt;"",F350&lt;&gt;"",G350&lt;&gt;""),MAX(A$6:A349)+1,"")</f>
        <v/>
      </c>
      <c r="B350" s="10" t="n"/>
      <c r="C350" s="11" t="n"/>
      <c r="D350" s="12" t="n"/>
      <c r="E350" s="12" t="n"/>
      <c r="F350" s="13" t="n"/>
      <c r="G350" s="13" t="n"/>
      <c r="H350" s="14" t="n"/>
      <c r="I350" s="15">
        <f>IF(N(F350)+N(G350)=0,"",ROUND((N(F350)+N(G350))*N(H350)/(1+N(H350)),2))</f>
        <v/>
      </c>
      <c r="J350" s="15">
        <f>IF(OR(B350&lt;&gt;"",D350&lt;&gt;"",F350&lt;&gt;"",G350&lt;&gt;""),ROUND(Einstellungen!$B$5+SUM(F$7:F350)-SUM(G$7:G350),2),"")</f>
        <v/>
      </c>
      <c r="K350" s="16">
        <f>IF(OR(B350&lt;&gt;"",D350&lt;&gt;"",F350&lt;&gt;"",G350&lt;&gt;""),MID(IF(AND(F350&lt;&gt;"",G350&lt;&gt;""),"; Einnahme und Ausgabe in einer Zeile","")&amp;IF(AND(F350="",G350=""),"; Betrag fehlt","")&amp;IF(B350="","; Datum fehlt",IF(B350&lt;MAX(B$6:B349),"; Datum früher als darüber","")&amp;IF(AND(Einstellungen!$B$6&lt;&gt;"",B350&lt;Einstellungen!$B$6),"; Datum vor dem Anfangsbestand",""))&amp;IF(C350="","; Beleg fehlt","")&amp;IF(N(J350)&lt;0,"; Kassenbestand negativ",""),3,250),"")</f>
        <v/>
      </c>
    </row>
    <row r="351">
      <c r="A351" s="9">
        <f>IF(OR(B351&lt;&gt;"",D351&lt;&gt;"",F351&lt;&gt;"",G351&lt;&gt;""),MAX(A$6:A350)+1,"")</f>
        <v/>
      </c>
      <c r="B351" s="10" t="n"/>
      <c r="C351" s="11" t="n"/>
      <c r="D351" s="12" t="n"/>
      <c r="E351" s="12" t="n"/>
      <c r="F351" s="13" t="n"/>
      <c r="G351" s="13" t="n"/>
      <c r="H351" s="14" t="n"/>
      <c r="I351" s="15">
        <f>IF(N(F351)+N(G351)=0,"",ROUND((N(F351)+N(G351))*N(H351)/(1+N(H351)),2))</f>
        <v/>
      </c>
      <c r="J351" s="15">
        <f>IF(OR(B351&lt;&gt;"",D351&lt;&gt;"",F351&lt;&gt;"",G351&lt;&gt;""),ROUND(Einstellungen!$B$5+SUM(F$7:F351)-SUM(G$7:G351),2),"")</f>
        <v/>
      </c>
      <c r="K351" s="16">
        <f>IF(OR(B351&lt;&gt;"",D351&lt;&gt;"",F351&lt;&gt;"",G351&lt;&gt;""),MID(IF(AND(F351&lt;&gt;"",G351&lt;&gt;""),"; Einnahme und Ausgabe in einer Zeile","")&amp;IF(AND(F351="",G351=""),"; Betrag fehlt","")&amp;IF(B351="","; Datum fehlt",IF(B351&lt;MAX(B$6:B350),"; Datum früher als darüber","")&amp;IF(AND(Einstellungen!$B$6&lt;&gt;"",B351&lt;Einstellungen!$B$6),"; Datum vor dem Anfangsbestand",""))&amp;IF(C351="","; Beleg fehlt","")&amp;IF(N(J351)&lt;0,"; Kassenbestand negativ",""),3,250),"")</f>
        <v/>
      </c>
    </row>
    <row r="352">
      <c r="A352" s="9">
        <f>IF(OR(B352&lt;&gt;"",D352&lt;&gt;"",F352&lt;&gt;"",G352&lt;&gt;""),MAX(A$6:A351)+1,"")</f>
        <v/>
      </c>
      <c r="B352" s="10" t="n"/>
      <c r="C352" s="11" t="n"/>
      <c r="D352" s="12" t="n"/>
      <c r="E352" s="12" t="n"/>
      <c r="F352" s="13" t="n"/>
      <c r="G352" s="13" t="n"/>
      <c r="H352" s="14" t="n"/>
      <c r="I352" s="15">
        <f>IF(N(F352)+N(G352)=0,"",ROUND((N(F352)+N(G352))*N(H352)/(1+N(H352)),2))</f>
        <v/>
      </c>
      <c r="J352" s="15">
        <f>IF(OR(B352&lt;&gt;"",D352&lt;&gt;"",F352&lt;&gt;"",G352&lt;&gt;""),ROUND(Einstellungen!$B$5+SUM(F$7:F352)-SUM(G$7:G352),2),"")</f>
        <v/>
      </c>
      <c r="K352" s="16">
        <f>IF(OR(B352&lt;&gt;"",D352&lt;&gt;"",F352&lt;&gt;"",G352&lt;&gt;""),MID(IF(AND(F352&lt;&gt;"",G352&lt;&gt;""),"; Einnahme und Ausgabe in einer Zeile","")&amp;IF(AND(F352="",G352=""),"; Betrag fehlt","")&amp;IF(B352="","; Datum fehlt",IF(B352&lt;MAX(B$6:B351),"; Datum früher als darüber","")&amp;IF(AND(Einstellungen!$B$6&lt;&gt;"",B352&lt;Einstellungen!$B$6),"; Datum vor dem Anfangsbestand",""))&amp;IF(C352="","; Beleg fehlt","")&amp;IF(N(J352)&lt;0,"; Kassenbestand negativ",""),3,250),"")</f>
        <v/>
      </c>
    </row>
    <row r="353">
      <c r="A353" s="9">
        <f>IF(OR(B353&lt;&gt;"",D353&lt;&gt;"",F353&lt;&gt;"",G353&lt;&gt;""),MAX(A$6:A352)+1,"")</f>
        <v/>
      </c>
      <c r="B353" s="10" t="n"/>
      <c r="C353" s="11" t="n"/>
      <c r="D353" s="12" t="n"/>
      <c r="E353" s="12" t="n"/>
      <c r="F353" s="13" t="n"/>
      <c r="G353" s="13" t="n"/>
      <c r="H353" s="14" t="n"/>
      <c r="I353" s="15">
        <f>IF(N(F353)+N(G353)=0,"",ROUND((N(F353)+N(G353))*N(H353)/(1+N(H353)),2))</f>
        <v/>
      </c>
      <c r="J353" s="15">
        <f>IF(OR(B353&lt;&gt;"",D353&lt;&gt;"",F353&lt;&gt;"",G353&lt;&gt;""),ROUND(Einstellungen!$B$5+SUM(F$7:F353)-SUM(G$7:G353),2),"")</f>
        <v/>
      </c>
      <c r="K353" s="16">
        <f>IF(OR(B353&lt;&gt;"",D353&lt;&gt;"",F353&lt;&gt;"",G353&lt;&gt;""),MID(IF(AND(F353&lt;&gt;"",G353&lt;&gt;""),"; Einnahme und Ausgabe in einer Zeile","")&amp;IF(AND(F353="",G353=""),"; Betrag fehlt","")&amp;IF(B353="","; Datum fehlt",IF(B353&lt;MAX(B$6:B352),"; Datum früher als darüber","")&amp;IF(AND(Einstellungen!$B$6&lt;&gt;"",B353&lt;Einstellungen!$B$6),"; Datum vor dem Anfangsbestand",""))&amp;IF(C353="","; Beleg fehlt","")&amp;IF(N(J353)&lt;0,"; Kassenbestand negativ",""),3,250),"")</f>
        <v/>
      </c>
    </row>
    <row r="354">
      <c r="A354" s="9">
        <f>IF(OR(B354&lt;&gt;"",D354&lt;&gt;"",F354&lt;&gt;"",G354&lt;&gt;""),MAX(A$6:A353)+1,"")</f>
        <v/>
      </c>
      <c r="B354" s="10" t="n"/>
      <c r="C354" s="11" t="n"/>
      <c r="D354" s="12" t="n"/>
      <c r="E354" s="12" t="n"/>
      <c r="F354" s="13" t="n"/>
      <c r="G354" s="13" t="n"/>
      <c r="H354" s="14" t="n"/>
      <c r="I354" s="15">
        <f>IF(N(F354)+N(G354)=0,"",ROUND((N(F354)+N(G354))*N(H354)/(1+N(H354)),2))</f>
        <v/>
      </c>
      <c r="J354" s="15">
        <f>IF(OR(B354&lt;&gt;"",D354&lt;&gt;"",F354&lt;&gt;"",G354&lt;&gt;""),ROUND(Einstellungen!$B$5+SUM(F$7:F354)-SUM(G$7:G354),2),"")</f>
        <v/>
      </c>
      <c r="K354" s="16">
        <f>IF(OR(B354&lt;&gt;"",D354&lt;&gt;"",F354&lt;&gt;"",G354&lt;&gt;""),MID(IF(AND(F354&lt;&gt;"",G354&lt;&gt;""),"; Einnahme und Ausgabe in einer Zeile","")&amp;IF(AND(F354="",G354=""),"; Betrag fehlt","")&amp;IF(B354="","; Datum fehlt",IF(B354&lt;MAX(B$6:B353),"; Datum früher als darüber","")&amp;IF(AND(Einstellungen!$B$6&lt;&gt;"",B354&lt;Einstellungen!$B$6),"; Datum vor dem Anfangsbestand",""))&amp;IF(C354="","; Beleg fehlt","")&amp;IF(N(J354)&lt;0,"; Kassenbestand negativ",""),3,250),"")</f>
        <v/>
      </c>
    </row>
    <row r="355">
      <c r="A355" s="9">
        <f>IF(OR(B355&lt;&gt;"",D355&lt;&gt;"",F355&lt;&gt;"",G355&lt;&gt;""),MAX(A$6:A354)+1,"")</f>
        <v/>
      </c>
      <c r="B355" s="10" t="n"/>
      <c r="C355" s="11" t="n"/>
      <c r="D355" s="12" t="n"/>
      <c r="E355" s="12" t="n"/>
      <c r="F355" s="13" t="n"/>
      <c r="G355" s="13" t="n"/>
      <c r="H355" s="14" t="n"/>
      <c r="I355" s="15">
        <f>IF(N(F355)+N(G355)=0,"",ROUND((N(F355)+N(G355))*N(H355)/(1+N(H355)),2))</f>
        <v/>
      </c>
      <c r="J355" s="15">
        <f>IF(OR(B355&lt;&gt;"",D355&lt;&gt;"",F355&lt;&gt;"",G355&lt;&gt;""),ROUND(Einstellungen!$B$5+SUM(F$7:F355)-SUM(G$7:G355),2),"")</f>
        <v/>
      </c>
      <c r="K355" s="16">
        <f>IF(OR(B355&lt;&gt;"",D355&lt;&gt;"",F355&lt;&gt;"",G355&lt;&gt;""),MID(IF(AND(F355&lt;&gt;"",G355&lt;&gt;""),"; Einnahme und Ausgabe in einer Zeile","")&amp;IF(AND(F355="",G355=""),"; Betrag fehlt","")&amp;IF(B355="","; Datum fehlt",IF(B355&lt;MAX(B$6:B354),"; Datum früher als darüber","")&amp;IF(AND(Einstellungen!$B$6&lt;&gt;"",B355&lt;Einstellungen!$B$6),"; Datum vor dem Anfangsbestand",""))&amp;IF(C355="","; Beleg fehlt","")&amp;IF(N(J355)&lt;0,"; Kassenbestand negativ",""),3,250),"")</f>
        <v/>
      </c>
    </row>
    <row r="356">
      <c r="A356" s="9">
        <f>IF(OR(B356&lt;&gt;"",D356&lt;&gt;"",F356&lt;&gt;"",G356&lt;&gt;""),MAX(A$6:A355)+1,"")</f>
        <v/>
      </c>
      <c r="B356" s="10" t="n"/>
      <c r="C356" s="11" t="n"/>
      <c r="D356" s="12" t="n"/>
      <c r="E356" s="12" t="n"/>
      <c r="F356" s="13" t="n"/>
      <c r="G356" s="13" t="n"/>
      <c r="H356" s="14" t="n"/>
      <c r="I356" s="15">
        <f>IF(N(F356)+N(G356)=0,"",ROUND((N(F356)+N(G356))*N(H356)/(1+N(H356)),2))</f>
        <v/>
      </c>
      <c r="J356" s="15">
        <f>IF(OR(B356&lt;&gt;"",D356&lt;&gt;"",F356&lt;&gt;"",G356&lt;&gt;""),ROUND(Einstellungen!$B$5+SUM(F$7:F356)-SUM(G$7:G356),2),"")</f>
        <v/>
      </c>
      <c r="K356" s="16">
        <f>IF(OR(B356&lt;&gt;"",D356&lt;&gt;"",F356&lt;&gt;"",G356&lt;&gt;""),MID(IF(AND(F356&lt;&gt;"",G356&lt;&gt;""),"; Einnahme und Ausgabe in einer Zeile","")&amp;IF(AND(F356="",G356=""),"; Betrag fehlt","")&amp;IF(B356="","; Datum fehlt",IF(B356&lt;MAX(B$6:B355),"; Datum früher als darüber","")&amp;IF(AND(Einstellungen!$B$6&lt;&gt;"",B356&lt;Einstellungen!$B$6),"; Datum vor dem Anfangsbestand",""))&amp;IF(C356="","; Beleg fehlt","")&amp;IF(N(J356)&lt;0,"; Kassenbestand negativ",""),3,250),"")</f>
        <v/>
      </c>
    </row>
    <row r="357">
      <c r="A357" s="9">
        <f>IF(OR(B357&lt;&gt;"",D357&lt;&gt;"",F357&lt;&gt;"",G357&lt;&gt;""),MAX(A$6:A356)+1,"")</f>
        <v/>
      </c>
      <c r="B357" s="10" t="n"/>
      <c r="C357" s="11" t="n"/>
      <c r="D357" s="12" t="n"/>
      <c r="E357" s="12" t="n"/>
      <c r="F357" s="13" t="n"/>
      <c r="G357" s="13" t="n"/>
      <c r="H357" s="14" t="n"/>
      <c r="I357" s="15">
        <f>IF(N(F357)+N(G357)=0,"",ROUND((N(F357)+N(G357))*N(H357)/(1+N(H357)),2))</f>
        <v/>
      </c>
      <c r="J357" s="15">
        <f>IF(OR(B357&lt;&gt;"",D357&lt;&gt;"",F357&lt;&gt;"",G357&lt;&gt;""),ROUND(Einstellungen!$B$5+SUM(F$7:F357)-SUM(G$7:G357),2),"")</f>
        <v/>
      </c>
      <c r="K357" s="16">
        <f>IF(OR(B357&lt;&gt;"",D357&lt;&gt;"",F357&lt;&gt;"",G357&lt;&gt;""),MID(IF(AND(F357&lt;&gt;"",G357&lt;&gt;""),"; Einnahme und Ausgabe in einer Zeile","")&amp;IF(AND(F357="",G357=""),"; Betrag fehlt","")&amp;IF(B357="","; Datum fehlt",IF(B357&lt;MAX(B$6:B356),"; Datum früher als darüber","")&amp;IF(AND(Einstellungen!$B$6&lt;&gt;"",B357&lt;Einstellungen!$B$6),"; Datum vor dem Anfangsbestand",""))&amp;IF(C357="","; Beleg fehlt","")&amp;IF(N(J357)&lt;0,"; Kassenbestand negativ",""),3,250),"")</f>
        <v/>
      </c>
    </row>
    <row r="358">
      <c r="A358" s="9">
        <f>IF(OR(B358&lt;&gt;"",D358&lt;&gt;"",F358&lt;&gt;"",G358&lt;&gt;""),MAX(A$6:A357)+1,"")</f>
        <v/>
      </c>
      <c r="B358" s="10" t="n"/>
      <c r="C358" s="11" t="n"/>
      <c r="D358" s="12" t="n"/>
      <c r="E358" s="12" t="n"/>
      <c r="F358" s="13" t="n"/>
      <c r="G358" s="13" t="n"/>
      <c r="H358" s="14" t="n"/>
      <c r="I358" s="15">
        <f>IF(N(F358)+N(G358)=0,"",ROUND((N(F358)+N(G358))*N(H358)/(1+N(H358)),2))</f>
        <v/>
      </c>
      <c r="J358" s="15">
        <f>IF(OR(B358&lt;&gt;"",D358&lt;&gt;"",F358&lt;&gt;"",G358&lt;&gt;""),ROUND(Einstellungen!$B$5+SUM(F$7:F358)-SUM(G$7:G358),2),"")</f>
        <v/>
      </c>
      <c r="K358" s="16">
        <f>IF(OR(B358&lt;&gt;"",D358&lt;&gt;"",F358&lt;&gt;"",G358&lt;&gt;""),MID(IF(AND(F358&lt;&gt;"",G358&lt;&gt;""),"; Einnahme und Ausgabe in einer Zeile","")&amp;IF(AND(F358="",G358=""),"; Betrag fehlt","")&amp;IF(B358="","; Datum fehlt",IF(B358&lt;MAX(B$6:B357),"; Datum früher als darüber","")&amp;IF(AND(Einstellungen!$B$6&lt;&gt;"",B358&lt;Einstellungen!$B$6),"; Datum vor dem Anfangsbestand",""))&amp;IF(C358="","; Beleg fehlt","")&amp;IF(N(J358)&lt;0,"; Kassenbestand negativ",""),3,250),"")</f>
        <v/>
      </c>
    </row>
    <row r="359">
      <c r="A359" s="9">
        <f>IF(OR(B359&lt;&gt;"",D359&lt;&gt;"",F359&lt;&gt;"",G359&lt;&gt;""),MAX(A$6:A358)+1,"")</f>
        <v/>
      </c>
      <c r="B359" s="10" t="n"/>
      <c r="C359" s="11" t="n"/>
      <c r="D359" s="12" t="n"/>
      <c r="E359" s="12" t="n"/>
      <c r="F359" s="13" t="n"/>
      <c r="G359" s="13" t="n"/>
      <c r="H359" s="14" t="n"/>
      <c r="I359" s="15">
        <f>IF(N(F359)+N(G359)=0,"",ROUND((N(F359)+N(G359))*N(H359)/(1+N(H359)),2))</f>
        <v/>
      </c>
      <c r="J359" s="15">
        <f>IF(OR(B359&lt;&gt;"",D359&lt;&gt;"",F359&lt;&gt;"",G359&lt;&gt;""),ROUND(Einstellungen!$B$5+SUM(F$7:F359)-SUM(G$7:G359),2),"")</f>
        <v/>
      </c>
      <c r="K359" s="16">
        <f>IF(OR(B359&lt;&gt;"",D359&lt;&gt;"",F359&lt;&gt;"",G359&lt;&gt;""),MID(IF(AND(F359&lt;&gt;"",G359&lt;&gt;""),"; Einnahme und Ausgabe in einer Zeile","")&amp;IF(AND(F359="",G359=""),"; Betrag fehlt","")&amp;IF(B359="","; Datum fehlt",IF(B359&lt;MAX(B$6:B358),"; Datum früher als darüber","")&amp;IF(AND(Einstellungen!$B$6&lt;&gt;"",B359&lt;Einstellungen!$B$6),"; Datum vor dem Anfangsbestand",""))&amp;IF(C359="","; Beleg fehlt","")&amp;IF(N(J359)&lt;0,"; Kassenbestand negativ",""),3,250),"")</f>
        <v/>
      </c>
    </row>
    <row r="360">
      <c r="A360" s="9">
        <f>IF(OR(B360&lt;&gt;"",D360&lt;&gt;"",F360&lt;&gt;"",G360&lt;&gt;""),MAX(A$6:A359)+1,"")</f>
        <v/>
      </c>
      <c r="B360" s="10" t="n"/>
      <c r="C360" s="11" t="n"/>
      <c r="D360" s="12" t="n"/>
      <c r="E360" s="12" t="n"/>
      <c r="F360" s="13" t="n"/>
      <c r="G360" s="13" t="n"/>
      <c r="H360" s="14" t="n"/>
      <c r="I360" s="15">
        <f>IF(N(F360)+N(G360)=0,"",ROUND((N(F360)+N(G360))*N(H360)/(1+N(H360)),2))</f>
        <v/>
      </c>
      <c r="J360" s="15">
        <f>IF(OR(B360&lt;&gt;"",D360&lt;&gt;"",F360&lt;&gt;"",G360&lt;&gt;""),ROUND(Einstellungen!$B$5+SUM(F$7:F360)-SUM(G$7:G360),2),"")</f>
        <v/>
      </c>
      <c r="K360" s="16">
        <f>IF(OR(B360&lt;&gt;"",D360&lt;&gt;"",F360&lt;&gt;"",G360&lt;&gt;""),MID(IF(AND(F360&lt;&gt;"",G360&lt;&gt;""),"; Einnahme und Ausgabe in einer Zeile","")&amp;IF(AND(F360="",G360=""),"; Betrag fehlt","")&amp;IF(B360="","; Datum fehlt",IF(B360&lt;MAX(B$6:B359),"; Datum früher als darüber","")&amp;IF(AND(Einstellungen!$B$6&lt;&gt;"",B360&lt;Einstellungen!$B$6),"; Datum vor dem Anfangsbestand",""))&amp;IF(C360="","; Beleg fehlt","")&amp;IF(N(J360)&lt;0,"; Kassenbestand negativ",""),3,250),"")</f>
        <v/>
      </c>
    </row>
    <row r="361">
      <c r="A361" s="9">
        <f>IF(OR(B361&lt;&gt;"",D361&lt;&gt;"",F361&lt;&gt;"",G361&lt;&gt;""),MAX(A$6:A360)+1,"")</f>
        <v/>
      </c>
      <c r="B361" s="10" t="n"/>
      <c r="C361" s="11" t="n"/>
      <c r="D361" s="12" t="n"/>
      <c r="E361" s="12" t="n"/>
      <c r="F361" s="13" t="n"/>
      <c r="G361" s="13" t="n"/>
      <c r="H361" s="14" t="n"/>
      <c r="I361" s="15">
        <f>IF(N(F361)+N(G361)=0,"",ROUND((N(F361)+N(G361))*N(H361)/(1+N(H361)),2))</f>
        <v/>
      </c>
      <c r="J361" s="15">
        <f>IF(OR(B361&lt;&gt;"",D361&lt;&gt;"",F361&lt;&gt;"",G361&lt;&gt;""),ROUND(Einstellungen!$B$5+SUM(F$7:F361)-SUM(G$7:G361),2),"")</f>
        <v/>
      </c>
      <c r="K361" s="16">
        <f>IF(OR(B361&lt;&gt;"",D361&lt;&gt;"",F361&lt;&gt;"",G361&lt;&gt;""),MID(IF(AND(F361&lt;&gt;"",G361&lt;&gt;""),"; Einnahme und Ausgabe in einer Zeile","")&amp;IF(AND(F361="",G361=""),"; Betrag fehlt","")&amp;IF(B361="","; Datum fehlt",IF(B361&lt;MAX(B$6:B360),"; Datum früher als darüber","")&amp;IF(AND(Einstellungen!$B$6&lt;&gt;"",B361&lt;Einstellungen!$B$6),"; Datum vor dem Anfangsbestand",""))&amp;IF(C361="","; Beleg fehlt","")&amp;IF(N(J361)&lt;0,"; Kassenbestand negativ",""),3,250),"")</f>
        <v/>
      </c>
    </row>
    <row r="362">
      <c r="A362" s="9">
        <f>IF(OR(B362&lt;&gt;"",D362&lt;&gt;"",F362&lt;&gt;"",G362&lt;&gt;""),MAX(A$6:A361)+1,"")</f>
        <v/>
      </c>
      <c r="B362" s="10" t="n"/>
      <c r="C362" s="11" t="n"/>
      <c r="D362" s="12" t="n"/>
      <c r="E362" s="12" t="n"/>
      <c r="F362" s="13" t="n"/>
      <c r="G362" s="13" t="n"/>
      <c r="H362" s="14" t="n"/>
      <c r="I362" s="15">
        <f>IF(N(F362)+N(G362)=0,"",ROUND((N(F362)+N(G362))*N(H362)/(1+N(H362)),2))</f>
        <v/>
      </c>
      <c r="J362" s="15">
        <f>IF(OR(B362&lt;&gt;"",D362&lt;&gt;"",F362&lt;&gt;"",G362&lt;&gt;""),ROUND(Einstellungen!$B$5+SUM(F$7:F362)-SUM(G$7:G362),2),"")</f>
        <v/>
      </c>
      <c r="K362" s="16">
        <f>IF(OR(B362&lt;&gt;"",D362&lt;&gt;"",F362&lt;&gt;"",G362&lt;&gt;""),MID(IF(AND(F362&lt;&gt;"",G362&lt;&gt;""),"; Einnahme und Ausgabe in einer Zeile","")&amp;IF(AND(F362="",G362=""),"; Betrag fehlt","")&amp;IF(B362="","; Datum fehlt",IF(B362&lt;MAX(B$6:B361),"; Datum früher als darüber","")&amp;IF(AND(Einstellungen!$B$6&lt;&gt;"",B362&lt;Einstellungen!$B$6),"; Datum vor dem Anfangsbestand",""))&amp;IF(C362="","; Beleg fehlt","")&amp;IF(N(J362)&lt;0,"; Kassenbestand negativ",""),3,250),"")</f>
        <v/>
      </c>
    </row>
    <row r="363">
      <c r="A363" s="9">
        <f>IF(OR(B363&lt;&gt;"",D363&lt;&gt;"",F363&lt;&gt;"",G363&lt;&gt;""),MAX(A$6:A362)+1,"")</f>
        <v/>
      </c>
      <c r="B363" s="10" t="n"/>
      <c r="C363" s="11" t="n"/>
      <c r="D363" s="12" t="n"/>
      <c r="E363" s="12" t="n"/>
      <c r="F363" s="13" t="n"/>
      <c r="G363" s="13" t="n"/>
      <c r="H363" s="14" t="n"/>
      <c r="I363" s="15">
        <f>IF(N(F363)+N(G363)=0,"",ROUND((N(F363)+N(G363))*N(H363)/(1+N(H363)),2))</f>
        <v/>
      </c>
      <c r="J363" s="15">
        <f>IF(OR(B363&lt;&gt;"",D363&lt;&gt;"",F363&lt;&gt;"",G363&lt;&gt;""),ROUND(Einstellungen!$B$5+SUM(F$7:F363)-SUM(G$7:G363),2),"")</f>
        <v/>
      </c>
      <c r="K363" s="16">
        <f>IF(OR(B363&lt;&gt;"",D363&lt;&gt;"",F363&lt;&gt;"",G363&lt;&gt;""),MID(IF(AND(F363&lt;&gt;"",G363&lt;&gt;""),"; Einnahme und Ausgabe in einer Zeile","")&amp;IF(AND(F363="",G363=""),"; Betrag fehlt","")&amp;IF(B363="","; Datum fehlt",IF(B363&lt;MAX(B$6:B362),"; Datum früher als darüber","")&amp;IF(AND(Einstellungen!$B$6&lt;&gt;"",B363&lt;Einstellungen!$B$6),"; Datum vor dem Anfangsbestand",""))&amp;IF(C363="","; Beleg fehlt","")&amp;IF(N(J363)&lt;0,"; Kassenbestand negativ",""),3,250),"")</f>
        <v/>
      </c>
    </row>
    <row r="364">
      <c r="A364" s="9">
        <f>IF(OR(B364&lt;&gt;"",D364&lt;&gt;"",F364&lt;&gt;"",G364&lt;&gt;""),MAX(A$6:A363)+1,"")</f>
        <v/>
      </c>
      <c r="B364" s="10" t="n"/>
      <c r="C364" s="11" t="n"/>
      <c r="D364" s="12" t="n"/>
      <c r="E364" s="12" t="n"/>
      <c r="F364" s="13" t="n"/>
      <c r="G364" s="13" t="n"/>
      <c r="H364" s="14" t="n"/>
      <c r="I364" s="15">
        <f>IF(N(F364)+N(G364)=0,"",ROUND((N(F364)+N(G364))*N(H364)/(1+N(H364)),2))</f>
        <v/>
      </c>
      <c r="J364" s="15">
        <f>IF(OR(B364&lt;&gt;"",D364&lt;&gt;"",F364&lt;&gt;"",G364&lt;&gt;""),ROUND(Einstellungen!$B$5+SUM(F$7:F364)-SUM(G$7:G364),2),"")</f>
        <v/>
      </c>
      <c r="K364" s="16">
        <f>IF(OR(B364&lt;&gt;"",D364&lt;&gt;"",F364&lt;&gt;"",G364&lt;&gt;""),MID(IF(AND(F364&lt;&gt;"",G364&lt;&gt;""),"; Einnahme und Ausgabe in einer Zeile","")&amp;IF(AND(F364="",G364=""),"; Betrag fehlt","")&amp;IF(B364="","; Datum fehlt",IF(B364&lt;MAX(B$6:B363),"; Datum früher als darüber","")&amp;IF(AND(Einstellungen!$B$6&lt;&gt;"",B364&lt;Einstellungen!$B$6),"; Datum vor dem Anfangsbestand",""))&amp;IF(C364="","; Beleg fehlt","")&amp;IF(N(J364)&lt;0,"; Kassenbestand negativ",""),3,250),"")</f>
        <v/>
      </c>
    </row>
    <row r="365">
      <c r="A365" s="9">
        <f>IF(OR(B365&lt;&gt;"",D365&lt;&gt;"",F365&lt;&gt;"",G365&lt;&gt;""),MAX(A$6:A364)+1,"")</f>
        <v/>
      </c>
      <c r="B365" s="10" t="n"/>
      <c r="C365" s="11" t="n"/>
      <c r="D365" s="12" t="n"/>
      <c r="E365" s="12" t="n"/>
      <c r="F365" s="13" t="n"/>
      <c r="G365" s="13" t="n"/>
      <c r="H365" s="14" t="n"/>
      <c r="I365" s="15">
        <f>IF(N(F365)+N(G365)=0,"",ROUND((N(F365)+N(G365))*N(H365)/(1+N(H365)),2))</f>
        <v/>
      </c>
      <c r="J365" s="15">
        <f>IF(OR(B365&lt;&gt;"",D365&lt;&gt;"",F365&lt;&gt;"",G365&lt;&gt;""),ROUND(Einstellungen!$B$5+SUM(F$7:F365)-SUM(G$7:G365),2),"")</f>
        <v/>
      </c>
      <c r="K365" s="16">
        <f>IF(OR(B365&lt;&gt;"",D365&lt;&gt;"",F365&lt;&gt;"",G365&lt;&gt;""),MID(IF(AND(F365&lt;&gt;"",G365&lt;&gt;""),"; Einnahme und Ausgabe in einer Zeile","")&amp;IF(AND(F365="",G365=""),"; Betrag fehlt","")&amp;IF(B365="","; Datum fehlt",IF(B365&lt;MAX(B$6:B364),"; Datum früher als darüber","")&amp;IF(AND(Einstellungen!$B$6&lt;&gt;"",B365&lt;Einstellungen!$B$6),"; Datum vor dem Anfangsbestand",""))&amp;IF(C365="","; Beleg fehlt","")&amp;IF(N(J365)&lt;0,"; Kassenbestand negativ",""),3,250),"")</f>
        <v/>
      </c>
    </row>
    <row r="366">
      <c r="A366" s="9">
        <f>IF(OR(B366&lt;&gt;"",D366&lt;&gt;"",F366&lt;&gt;"",G366&lt;&gt;""),MAX(A$6:A365)+1,"")</f>
        <v/>
      </c>
      <c r="B366" s="10" t="n"/>
      <c r="C366" s="11" t="n"/>
      <c r="D366" s="12" t="n"/>
      <c r="E366" s="12" t="n"/>
      <c r="F366" s="13" t="n"/>
      <c r="G366" s="13" t="n"/>
      <c r="H366" s="14" t="n"/>
      <c r="I366" s="15">
        <f>IF(N(F366)+N(G366)=0,"",ROUND((N(F366)+N(G366))*N(H366)/(1+N(H366)),2))</f>
        <v/>
      </c>
      <c r="J366" s="15">
        <f>IF(OR(B366&lt;&gt;"",D366&lt;&gt;"",F366&lt;&gt;"",G366&lt;&gt;""),ROUND(Einstellungen!$B$5+SUM(F$7:F366)-SUM(G$7:G366),2),"")</f>
        <v/>
      </c>
      <c r="K366" s="16">
        <f>IF(OR(B366&lt;&gt;"",D366&lt;&gt;"",F366&lt;&gt;"",G366&lt;&gt;""),MID(IF(AND(F366&lt;&gt;"",G366&lt;&gt;""),"; Einnahme und Ausgabe in einer Zeile","")&amp;IF(AND(F366="",G366=""),"; Betrag fehlt","")&amp;IF(B366="","; Datum fehlt",IF(B366&lt;MAX(B$6:B365),"; Datum früher als darüber","")&amp;IF(AND(Einstellungen!$B$6&lt;&gt;"",B366&lt;Einstellungen!$B$6),"; Datum vor dem Anfangsbestand",""))&amp;IF(C366="","; Beleg fehlt","")&amp;IF(N(J366)&lt;0,"; Kassenbestand negativ",""),3,250),"")</f>
        <v/>
      </c>
    </row>
    <row r="367">
      <c r="A367" s="9">
        <f>IF(OR(B367&lt;&gt;"",D367&lt;&gt;"",F367&lt;&gt;"",G367&lt;&gt;""),MAX(A$6:A366)+1,"")</f>
        <v/>
      </c>
      <c r="B367" s="10" t="n"/>
      <c r="C367" s="11" t="n"/>
      <c r="D367" s="12" t="n"/>
      <c r="E367" s="12" t="n"/>
      <c r="F367" s="13" t="n"/>
      <c r="G367" s="13" t="n"/>
      <c r="H367" s="14" t="n"/>
      <c r="I367" s="15">
        <f>IF(N(F367)+N(G367)=0,"",ROUND((N(F367)+N(G367))*N(H367)/(1+N(H367)),2))</f>
        <v/>
      </c>
      <c r="J367" s="15">
        <f>IF(OR(B367&lt;&gt;"",D367&lt;&gt;"",F367&lt;&gt;"",G367&lt;&gt;""),ROUND(Einstellungen!$B$5+SUM(F$7:F367)-SUM(G$7:G367),2),"")</f>
        <v/>
      </c>
      <c r="K367" s="16">
        <f>IF(OR(B367&lt;&gt;"",D367&lt;&gt;"",F367&lt;&gt;"",G367&lt;&gt;""),MID(IF(AND(F367&lt;&gt;"",G367&lt;&gt;""),"; Einnahme und Ausgabe in einer Zeile","")&amp;IF(AND(F367="",G367=""),"; Betrag fehlt","")&amp;IF(B367="","; Datum fehlt",IF(B367&lt;MAX(B$6:B366),"; Datum früher als darüber","")&amp;IF(AND(Einstellungen!$B$6&lt;&gt;"",B367&lt;Einstellungen!$B$6),"; Datum vor dem Anfangsbestand",""))&amp;IF(C367="","; Beleg fehlt","")&amp;IF(N(J367)&lt;0,"; Kassenbestand negativ",""),3,250),"")</f>
        <v/>
      </c>
    </row>
    <row r="368">
      <c r="A368" s="9">
        <f>IF(OR(B368&lt;&gt;"",D368&lt;&gt;"",F368&lt;&gt;"",G368&lt;&gt;""),MAX(A$6:A367)+1,"")</f>
        <v/>
      </c>
      <c r="B368" s="10" t="n"/>
      <c r="C368" s="11" t="n"/>
      <c r="D368" s="12" t="n"/>
      <c r="E368" s="12" t="n"/>
      <c r="F368" s="13" t="n"/>
      <c r="G368" s="13" t="n"/>
      <c r="H368" s="14" t="n"/>
      <c r="I368" s="15">
        <f>IF(N(F368)+N(G368)=0,"",ROUND((N(F368)+N(G368))*N(H368)/(1+N(H368)),2))</f>
        <v/>
      </c>
      <c r="J368" s="15">
        <f>IF(OR(B368&lt;&gt;"",D368&lt;&gt;"",F368&lt;&gt;"",G368&lt;&gt;""),ROUND(Einstellungen!$B$5+SUM(F$7:F368)-SUM(G$7:G368),2),"")</f>
        <v/>
      </c>
      <c r="K368" s="16">
        <f>IF(OR(B368&lt;&gt;"",D368&lt;&gt;"",F368&lt;&gt;"",G368&lt;&gt;""),MID(IF(AND(F368&lt;&gt;"",G368&lt;&gt;""),"; Einnahme und Ausgabe in einer Zeile","")&amp;IF(AND(F368="",G368=""),"; Betrag fehlt","")&amp;IF(B368="","; Datum fehlt",IF(B368&lt;MAX(B$6:B367),"; Datum früher als darüber","")&amp;IF(AND(Einstellungen!$B$6&lt;&gt;"",B368&lt;Einstellungen!$B$6),"; Datum vor dem Anfangsbestand",""))&amp;IF(C368="","; Beleg fehlt","")&amp;IF(N(J368)&lt;0,"; Kassenbestand negativ",""),3,250),"")</f>
        <v/>
      </c>
    </row>
    <row r="369">
      <c r="A369" s="9">
        <f>IF(OR(B369&lt;&gt;"",D369&lt;&gt;"",F369&lt;&gt;"",G369&lt;&gt;""),MAX(A$6:A368)+1,"")</f>
        <v/>
      </c>
      <c r="B369" s="10" t="n"/>
      <c r="C369" s="11" t="n"/>
      <c r="D369" s="12" t="n"/>
      <c r="E369" s="12" t="n"/>
      <c r="F369" s="13" t="n"/>
      <c r="G369" s="13" t="n"/>
      <c r="H369" s="14" t="n"/>
      <c r="I369" s="15">
        <f>IF(N(F369)+N(G369)=0,"",ROUND((N(F369)+N(G369))*N(H369)/(1+N(H369)),2))</f>
        <v/>
      </c>
      <c r="J369" s="15">
        <f>IF(OR(B369&lt;&gt;"",D369&lt;&gt;"",F369&lt;&gt;"",G369&lt;&gt;""),ROUND(Einstellungen!$B$5+SUM(F$7:F369)-SUM(G$7:G369),2),"")</f>
        <v/>
      </c>
      <c r="K369" s="16">
        <f>IF(OR(B369&lt;&gt;"",D369&lt;&gt;"",F369&lt;&gt;"",G369&lt;&gt;""),MID(IF(AND(F369&lt;&gt;"",G369&lt;&gt;""),"; Einnahme und Ausgabe in einer Zeile","")&amp;IF(AND(F369="",G369=""),"; Betrag fehlt","")&amp;IF(B369="","; Datum fehlt",IF(B369&lt;MAX(B$6:B368),"; Datum früher als darüber","")&amp;IF(AND(Einstellungen!$B$6&lt;&gt;"",B369&lt;Einstellungen!$B$6),"; Datum vor dem Anfangsbestand",""))&amp;IF(C369="","; Beleg fehlt","")&amp;IF(N(J369)&lt;0,"; Kassenbestand negativ",""),3,250),"")</f>
        <v/>
      </c>
    </row>
    <row r="370">
      <c r="A370" s="9">
        <f>IF(OR(B370&lt;&gt;"",D370&lt;&gt;"",F370&lt;&gt;"",G370&lt;&gt;""),MAX(A$6:A369)+1,"")</f>
        <v/>
      </c>
      <c r="B370" s="10" t="n"/>
      <c r="C370" s="11" t="n"/>
      <c r="D370" s="12" t="n"/>
      <c r="E370" s="12" t="n"/>
      <c r="F370" s="13" t="n"/>
      <c r="G370" s="13" t="n"/>
      <c r="H370" s="14" t="n"/>
      <c r="I370" s="15">
        <f>IF(N(F370)+N(G370)=0,"",ROUND((N(F370)+N(G370))*N(H370)/(1+N(H370)),2))</f>
        <v/>
      </c>
      <c r="J370" s="15">
        <f>IF(OR(B370&lt;&gt;"",D370&lt;&gt;"",F370&lt;&gt;"",G370&lt;&gt;""),ROUND(Einstellungen!$B$5+SUM(F$7:F370)-SUM(G$7:G370),2),"")</f>
        <v/>
      </c>
      <c r="K370" s="16">
        <f>IF(OR(B370&lt;&gt;"",D370&lt;&gt;"",F370&lt;&gt;"",G370&lt;&gt;""),MID(IF(AND(F370&lt;&gt;"",G370&lt;&gt;""),"; Einnahme und Ausgabe in einer Zeile","")&amp;IF(AND(F370="",G370=""),"; Betrag fehlt","")&amp;IF(B370="","; Datum fehlt",IF(B370&lt;MAX(B$6:B369),"; Datum früher als darüber","")&amp;IF(AND(Einstellungen!$B$6&lt;&gt;"",B370&lt;Einstellungen!$B$6),"; Datum vor dem Anfangsbestand",""))&amp;IF(C370="","; Beleg fehlt","")&amp;IF(N(J370)&lt;0,"; Kassenbestand negativ",""),3,250),"")</f>
        <v/>
      </c>
    </row>
    <row r="371">
      <c r="A371" s="9">
        <f>IF(OR(B371&lt;&gt;"",D371&lt;&gt;"",F371&lt;&gt;"",G371&lt;&gt;""),MAX(A$6:A370)+1,"")</f>
        <v/>
      </c>
      <c r="B371" s="10" t="n"/>
      <c r="C371" s="11" t="n"/>
      <c r="D371" s="12" t="n"/>
      <c r="E371" s="12" t="n"/>
      <c r="F371" s="13" t="n"/>
      <c r="G371" s="13" t="n"/>
      <c r="H371" s="14" t="n"/>
      <c r="I371" s="15">
        <f>IF(N(F371)+N(G371)=0,"",ROUND((N(F371)+N(G371))*N(H371)/(1+N(H371)),2))</f>
        <v/>
      </c>
      <c r="J371" s="15">
        <f>IF(OR(B371&lt;&gt;"",D371&lt;&gt;"",F371&lt;&gt;"",G371&lt;&gt;""),ROUND(Einstellungen!$B$5+SUM(F$7:F371)-SUM(G$7:G371),2),"")</f>
        <v/>
      </c>
      <c r="K371" s="16">
        <f>IF(OR(B371&lt;&gt;"",D371&lt;&gt;"",F371&lt;&gt;"",G371&lt;&gt;""),MID(IF(AND(F371&lt;&gt;"",G371&lt;&gt;""),"; Einnahme und Ausgabe in einer Zeile","")&amp;IF(AND(F371="",G371=""),"; Betrag fehlt","")&amp;IF(B371="","; Datum fehlt",IF(B371&lt;MAX(B$6:B370),"; Datum früher als darüber","")&amp;IF(AND(Einstellungen!$B$6&lt;&gt;"",B371&lt;Einstellungen!$B$6),"; Datum vor dem Anfangsbestand",""))&amp;IF(C371="","; Beleg fehlt","")&amp;IF(N(J371)&lt;0,"; Kassenbestand negativ",""),3,250),"")</f>
        <v/>
      </c>
    </row>
    <row r="372">
      <c r="A372" s="9">
        <f>IF(OR(B372&lt;&gt;"",D372&lt;&gt;"",F372&lt;&gt;"",G372&lt;&gt;""),MAX(A$6:A371)+1,"")</f>
        <v/>
      </c>
      <c r="B372" s="10" t="n"/>
      <c r="C372" s="11" t="n"/>
      <c r="D372" s="12" t="n"/>
      <c r="E372" s="12" t="n"/>
      <c r="F372" s="13" t="n"/>
      <c r="G372" s="13" t="n"/>
      <c r="H372" s="14" t="n"/>
      <c r="I372" s="15">
        <f>IF(N(F372)+N(G372)=0,"",ROUND((N(F372)+N(G372))*N(H372)/(1+N(H372)),2))</f>
        <v/>
      </c>
      <c r="J372" s="15">
        <f>IF(OR(B372&lt;&gt;"",D372&lt;&gt;"",F372&lt;&gt;"",G372&lt;&gt;""),ROUND(Einstellungen!$B$5+SUM(F$7:F372)-SUM(G$7:G372),2),"")</f>
        <v/>
      </c>
      <c r="K372" s="16">
        <f>IF(OR(B372&lt;&gt;"",D372&lt;&gt;"",F372&lt;&gt;"",G372&lt;&gt;""),MID(IF(AND(F372&lt;&gt;"",G372&lt;&gt;""),"; Einnahme und Ausgabe in einer Zeile","")&amp;IF(AND(F372="",G372=""),"; Betrag fehlt","")&amp;IF(B372="","; Datum fehlt",IF(B372&lt;MAX(B$6:B371),"; Datum früher als darüber","")&amp;IF(AND(Einstellungen!$B$6&lt;&gt;"",B372&lt;Einstellungen!$B$6),"; Datum vor dem Anfangsbestand",""))&amp;IF(C372="","; Beleg fehlt","")&amp;IF(N(J372)&lt;0,"; Kassenbestand negativ",""),3,250),"")</f>
        <v/>
      </c>
    </row>
    <row r="373">
      <c r="A373" s="9">
        <f>IF(OR(B373&lt;&gt;"",D373&lt;&gt;"",F373&lt;&gt;"",G373&lt;&gt;""),MAX(A$6:A372)+1,"")</f>
        <v/>
      </c>
      <c r="B373" s="10" t="n"/>
      <c r="C373" s="11" t="n"/>
      <c r="D373" s="12" t="n"/>
      <c r="E373" s="12" t="n"/>
      <c r="F373" s="13" t="n"/>
      <c r="G373" s="13" t="n"/>
      <c r="H373" s="14" t="n"/>
      <c r="I373" s="15">
        <f>IF(N(F373)+N(G373)=0,"",ROUND((N(F373)+N(G373))*N(H373)/(1+N(H373)),2))</f>
        <v/>
      </c>
      <c r="J373" s="15">
        <f>IF(OR(B373&lt;&gt;"",D373&lt;&gt;"",F373&lt;&gt;"",G373&lt;&gt;""),ROUND(Einstellungen!$B$5+SUM(F$7:F373)-SUM(G$7:G373),2),"")</f>
        <v/>
      </c>
      <c r="K373" s="16">
        <f>IF(OR(B373&lt;&gt;"",D373&lt;&gt;"",F373&lt;&gt;"",G373&lt;&gt;""),MID(IF(AND(F373&lt;&gt;"",G373&lt;&gt;""),"; Einnahme und Ausgabe in einer Zeile","")&amp;IF(AND(F373="",G373=""),"; Betrag fehlt","")&amp;IF(B373="","; Datum fehlt",IF(B373&lt;MAX(B$6:B372),"; Datum früher als darüber","")&amp;IF(AND(Einstellungen!$B$6&lt;&gt;"",B373&lt;Einstellungen!$B$6),"; Datum vor dem Anfangsbestand",""))&amp;IF(C373="","; Beleg fehlt","")&amp;IF(N(J373)&lt;0,"; Kassenbestand negativ",""),3,250),"")</f>
        <v/>
      </c>
    </row>
    <row r="374">
      <c r="A374" s="9">
        <f>IF(OR(B374&lt;&gt;"",D374&lt;&gt;"",F374&lt;&gt;"",G374&lt;&gt;""),MAX(A$6:A373)+1,"")</f>
        <v/>
      </c>
      <c r="B374" s="10" t="n"/>
      <c r="C374" s="11" t="n"/>
      <c r="D374" s="12" t="n"/>
      <c r="E374" s="12" t="n"/>
      <c r="F374" s="13" t="n"/>
      <c r="G374" s="13" t="n"/>
      <c r="H374" s="14" t="n"/>
      <c r="I374" s="15">
        <f>IF(N(F374)+N(G374)=0,"",ROUND((N(F374)+N(G374))*N(H374)/(1+N(H374)),2))</f>
        <v/>
      </c>
      <c r="J374" s="15">
        <f>IF(OR(B374&lt;&gt;"",D374&lt;&gt;"",F374&lt;&gt;"",G374&lt;&gt;""),ROUND(Einstellungen!$B$5+SUM(F$7:F374)-SUM(G$7:G374),2),"")</f>
        <v/>
      </c>
      <c r="K374" s="16">
        <f>IF(OR(B374&lt;&gt;"",D374&lt;&gt;"",F374&lt;&gt;"",G374&lt;&gt;""),MID(IF(AND(F374&lt;&gt;"",G374&lt;&gt;""),"; Einnahme und Ausgabe in einer Zeile","")&amp;IF(AND(F374="",G374=""),"; Betrag fehlt","")&amp;IF(B374="","; Datum fehlt",IF(B374&lt;MAX(B$6:B373),"; Datum früher als darüber","")&amp;IF(AND(Einstellungen!$B$6&lt;&gt;"",B374&lt;Einstellungen!$B$6),"; Datum vor dem Anfangsbestand",""))&amp;IF(C374="","; Beleg fehlt","")&amp;IF(N(J374)&lt;0,"; Kassenbestand negativ",""),3,250),"")</f>
        <v/>
      </c>
    </row>
    <row r="375">
      <c r="A375" s="9">
        <f>IF(OR(B375&lt;&gt;"",D375&lt;&gt;"",F375&lt;&gt;"",G375&lt;&gt;""),MAX(A$6:A374)+1,"")</f>
        <v/>
      </c>
      <c r="B375" s="10" t="n"/>
      <c r="C375" s="11" t="n"/>
      <c r="D375" s="12" t="n"/>
      <c r="E375" s="12" t="n"/>
      <c r="F375" s="13" t="n"/>
      <c r="G375" s="13" t="n"/>
      <c r="H375" s="14" t="n"/>
      <c r="I375" s="15">
        <f>IF(N(F375)+N(G375)=0,"",ROUND((N(F375)+N(G375))*N(H375)/(1+N(H375)),2))</f>
        <v/>
      </c>
      <c r="J375" s="15">
        <f>IF(OR(B375&lt;&gt;"",D375&lt;&gt;"",F375&lt;&gt;"",G375&lt;&gt;""),ROUND(Einstellungen!$B$5+SUM(F$7:F375)-SUM(G$7:G375),2),"")</f>
        <v/>
      </c>
      <c r="K375" s="16">
        <f>IF(OR(B375&lt;&gt;"",D375&lt;&gt;"",F375&lt;&gt;"",G375&lt;&gt;""),MID(IF(AND(F375&lt;&gt;"",G375&lt;&gt;""),"; Einnahme und Ausgabe in einer Zeile","")&amp;IF(AND(F375="",G375=""),"; Betrag fehlt","")&amp;IF(B375="","; Datum fehlt",IF(B375&lt;MAX(B$6:B374),"; Datum früher als darüber","")&amp;IF(AND(Einstellungen!$B$6&lt;&gt;"",B375&lt;Einstellungen!$B$6),"; Datum vor dem Anfangsbestand",""))&amp;IF(C375="","; Beleg fehlt","")&amp;IF(N(J375)&lt;0,"; Kassenbestand negativ",""),3,250),"")</f>
        <v/>
      </c>
    </row>
    <row r="376">
      <c r="A376" s="9">
        <f>IF(OR(B376&lt;&gt;"",D376&lt;&gt;"",F376&lt;&gt;"",G376&lt;&gt;""),MAX(A$6:A375)+1,"")</f>
        <v/>
      </c>
      <c r="B376" s="10" t="n"/>
      <c r="C376" s="11" t="n"/>
      <c r="D376" s="12" t="n"/>
      <c r="E376" s="12" t="n"/>
      <c r="F376" s="13" t="n"/>
      <c r="G376" s="13" t="n"/>
      <c r="H376" s="14" t="n"/>
      <c r="I376" s="15">
        <f>IF(N(F376)+N(G376)=0,"",ROUND((N(F376)+N(G376))*N(H376)/(1+N(H376)),2))</f>
        <v/>
      </c>
      <c r="J376" s="15">
        <f>IF(OR(B376&lt;&gt;"",D376&lt;&gt;"",F376&lt;&gt;"",G376&lt;&gt;""),ROUND(Einstellungen!$B$5+SUM(F$7:F376)-SUM(G$7:G376),2),"")</f>
        <v/>
      </c>
      <c r="K376" s="16">
        <f>IF(OR(B376&lt;&gt;"",D376&lt;&gt;"",F376&lt;&gt;"",G376&lt;&gt;""),MID(IF(AND(F376&lt;&gt;"",G376&lt;&gt;""),"; Einnahme und Ausgabe in einer Zeile","")&amp;IF(AND(F376="",G376=""),"; Betrag fehlt","")&amp;IF(B376="","; Datum fehlt",IF(B376&lt;MAX(B$6:B375),"; Datum früher als darüber","")&amp;IF(AND(Einstellungen!$B$6&lt;&gt;"",B376&lt;Einstellungen!$B$6),"; Datum vor dem Anfangsbestand",""))&amp;IF(C376="","; Beleg fehlt","")&amp;IF(N(J376)&lt;0,"; Kassenbestand negativ",""),3,250),"")</f>
        <v/>
      </c>
    </row>
    <row r="377">
      <c r="A377" s="9">
        <f>IF(OR(B377&lt;&gt;"",D377&lt;&gt;"",F377&lt;&gt;"",G377&lt;&gt;""),MAX(A$6:A376)+1,"")</f>
        <v/>
      </c>
      <c r="B377" s="10" t="n"/>
      <c r="C377" s="11" t="n"/>
      <c r="D377" s="12" t="n"/>
      <c r="E377" s="12" t="n"/>
      <c r="F377" s="13" t="n"/>
      <c r="G377" s="13" t="n"/>
      <c r="H377" s="14" t="n"/>
      <c r="I377" s="15">
        <f>IF(N(F377)+N(G377)=0,"",ROUND((N(F377)+N(G377))*N(H377)/(1+N(H377)),2))</f>
        <v/>
      </c>
      <c r="J377" s="15">
        <f>IF(OR(B377&lt;&gt;"",D377&lt;&gt;"",F377&lt;&gt;"",G377&lt;&gt;""),ROUND(Einstellungen!$B$5+SUM(F$7:F377)-SUM(G$7:G377),2),"")</f>
        <v/>
      </c>
      <c r="K377" s="16">
        <f>IF(OR(B377&lt;&gt;"",D377&lt;&gt;"",F377&lt;&gt;"",G377&lt;&gt;""),MID(IF(AND(F377&lt;&gt;"",G377&lt;&gt;""),"; Einnahme und Ausgabe in einer Zeile","")&amp;IF(AND(F377="",G377=""),"; Betrag fehlt","")&amp;IF(B377="","; Datum fehlt",IF(B377&lt;MAX(B$6:B376),"; Datum früher als darüber","")&amp;IF(AND(Einstellungen!$B$6&lt;&gt;"",B377&lt;Einstellungen!$B$6),"; Datum vor dem Anfangsbestand",""))&amp;IF(C377="","; Beleg fehlt","")&amp;IF(N(J377)&lt;0,"; Kassenbestand negativ",""),3,250),"")</f>
        <v/>
      </c>
    </row>
    <row r="378">
      <c r="A378" s="9">
        <f>IF(OR(B378&lt;&gt;"",D378&lt;&gt;"",F378&lt;&gt;"",G378&lt;&gt;""),MAX(A$6:A377)+1,"")</f>
        <v/>
      </c>
      <c r="B378" s="10" t="n"/>
      <c r="C378" s="11" t="n"/>
      <c r="D378" s="12" t="n"/>
      <c r="E378" s="12" t="n"/>
      <c r="F378" s="13" t="n"/>
      <c r="G378" s="13" t="n"/>
      <c r="H378" s="14" t="n"/>
      <c r="I378" s="15">
        <f>IF(N(F378)+N(G378)=0,"",ROUND((N(F378)+N(G378))*N(H378)/(1+N(H378)),2))</f>
        <v/>
      </c>
      <c r="J378" s="15">
        <f>IF(OR(B378&lt;&gt;"",D378&lt;&gt;"",F378&lt;&gt;"",G378&lt;&gt;""),ROUND(Einstellungen!$B$5+SUM(F$7:F378)-SUM(G$7:G378),2),"")</f>
        <v/>
      </c>
      <c r="K378" s="16">
        <f>IF(OR(B378&lt;&gt;"",D378&lt;&gt;"",F378&lt;&gt;"",G378&lt;&gt;""),MID(IF(AND(F378&lt;&gt;"",G378&lt;&gt;""),"; Einnahme und Ausgabe in einer Zeile","")&amp;IF(AND(F378="",G378=""),"; Betrag fehlt","")&amp;IF(B378="","; Datum fehlt",IF(B378&lt;MAX(B$6:B377),"; Datum früher als darüber","")&amp;IF(AND(Einstellungen!$B$6&lt;&gt;"",B378&lt;Einstellungen!$B$6),"; Datum vor dem Anfangsbestand",""))&amp;IF(C378="","; Beleg fehlt","")&amp;IF(N(J378)&lt;0,"; Kassenbestand negativ",""),3,250),"")</f>
        <v/>
      </c>
    </row>
    <row r="379">
      <c r="A379" s="9">
        <f>IF(OR(B379&lt;&gt;"",D379&lt;&gt;"",F379&lt;&gt;"",G379&lt;&gt;""),MAX(A$6:A378)+1,"")</f>
        <v/>
      </c>
      <c r="B379" s="10" t="n"/>
      <c r="C379" s="11" t="n"/>
      <c r="D379" s="12" t="n"/>
      <c r="E379" s="12" t="n"/>
      <c r="F379" s="13" t="n"/>
      <c r="G379" s="13" t="n"/>
      <c r="H379" s="14" t="n"/>
      <c r="I379" s="15">
        <f>IF(N(F379)+N(G379)=0,"",ROUND((N(F379)+N(G379))*N(H379)/(1+N(H379)),2))</f>
        <v/>
      </c>
      <c r="J379" s="15">
        <f>IF(OR(B379&lt;&gt;"",D379&lt;&gt;"",F379&lt;&gt;"",G379&lt;&gt;""),ROUND(Einstellungen!$B$5+SUM(F$7:F379)-SUM(G$7:G379),2),"")</f>
        <v/>
      </c>
      <c r="K379" s="16">
        <f>IF(OR(B379&lt;&gt;"",D379&lt;&gt;"",F379&lt;&gt;"",G379&lt;&gt;""),MID(IF(AND(F379&lt;&gt;"",G379&lt;&gt;""),"; Einnahme und Ausgabe in einer Zeile","")&amp;IF(AND(F379="",G379=""),"; Betrag fehlt","")&amp;IF(B379="","; Datum fehlt",IF(B379&lt;MAX(B$6:B378),"; Datum früher als darüber","")&amp;IF(AND(Einstellungen!$B$6&lt;&gt;"",B379&lt;Einstellungen!$B$6),"; Datum vor dem Anfangsbestand",""))&amp;IF(C379="","; Beleg fehlt","")&amp;IF(N(J379)&lt;0,"; Kassenbestand negativ",""),3,250),"")</f>
        <v/>
      </c>
    </row>
    <row r="380">
      <c r="A380" s="9">
        <f>IF(OR(B380&lt;&gt;"",D380&lt;&gt;"",F380&lt;&gt;"",G380&lt;&gt;""),MAX(A$6:A379)+1,"")</f>
        <v/>
      </c>
      <c r="B380" s="10" t="n"/>
      <c r="C380" s="11" t="n"/>
      <c r="D380" s="12" t="n"/>
      <c r="E380" s="12" t="n"/>
      <c r="F380" s="13" t="n"/>
      <c r="G380" s="13" t="n"/>
      <c r="H380" s="14" t="n"/>
      <c r="I380" s="15">
        <f>IF(N(F380)+N(G380)=0,"",ROUND((N(F380)+N(G380))*N(H380)/(1+N(H380)),2))</f>
        <v/>
      </c>
      <c r="J380" s="15">
        <f>IF(OR(B380&lt;&gt;"",D380&lt;&gt;"",F380&lt;&gt;"",G380&lt;&gt;""),ROUND(Einstellungen!$B$5+SUM(F$7:F380)-SUM(G$7:G380),2),"")</f>
        <v/>
      </c>
      <c r="K380" s="16">
        <f>IF(OR(B380&lt;&gt;"",D380&lt;&gt;"",F380&lt;&gt;"",G380&lt;&gt;""),MID(IF(AND(F380&lt;&gt;"",G380&lt;&gt;""),"; Einnahme und Ausgabe in einer Zeile","")&amp;IF(AND(F380="",G380=""),"; Betrag fehlt","")&amp;IF(B380="","; Datum fehlt",IF(B380&lt;MAX(B$6:B379),"; Datum früher als darüber","")&amp;IF(AND(Einstellungen!$B$6&lt;&gt;"",B380&lt;Einstellungen!$B$6),"; Datum vor dem Anfangsbestand",""))&amp;IF(C380="","; Beleg fehlt","")&amp;IF(N(J380)&lt;0,"; Kassenbestand negativ",""),3,250),"")</f>
        <v/>
      </c>
    </row>
    <row r="381">
      <c r="A381" s="9">
        <f>IF(OR(B381&lt;&gt;"",D381&lt;&gt;"",F381&lt;&gt;"",G381&lt;&gt;""),MAX(A$6:A380)+1,"")</f>
        <v/>
      </c>
      <c r="B381" s="10" t="n"/>
      <c r="C381" s="11" t="n"/>
      <c r="D381" s="12" t="n"/>
      <c r="E381" s="12" t="n"/>
      <c r="F381" s="13" t="n"/>
      <c r="G381" s="13" t="n"/>
      <c r="H381" s="14" t="n"/>
      <c r="I381" s="15">
        <f>IF(N(F381)+N(G381)=0,"",ROUND((N(F381)+N(G381))*N(H381)/(1+N(H381)),2))</f>
        <v/>
      </c>
      <c r="J381" s="15">
        <f>IF(OR(B381&lt;&gt;"",D381&lt;&gt;"",F381&lt;&gt;"",G381&lt;&gt;""),ROUND(Einstellungen!$B$5+SUM(F$7:F381)-SUM(G$7:G381),2),"")</f>
        <v/>
      </c>
      <c r="K381" s="16">
        <f>IF(OR(B381&lt;&gt;"",D381&lt;&gt;"",F381&lt;&gt;"",G381&lt;&gt;""),MID(IF(AND(F381&lt;&gt;"",G381&lt;&gt;""),"; Einnahme und Ausgabe in einer Zeile","")&amp;IF(AND(F381="",G381=""),"; Betrag fehlt","")&amp;IF(B381="","; Datum fehlt",IF(B381&lt;MAX(B$6:B380),"; Datum früher als darüber","")&amp;IF(AND(Einstellungen!$B$6&lt;&gt;"",B381&lt;Einstellungen!$B$6),"; Datum vor dem Anfangsbestand",""))&amp;IF(C381="","; Beleg fehlt","")&amp;IF(N(J381)&lt;0,"; Kassenbestand negativ",""),3,250),"")</f>
        <v/>
      </c>
    </row>
    <row r="382">
      <c r="A382" s="9">
        <f>IF(OR(B382&lt;&gt;"",D382&lt;&gt;"",F382&lt;&gt;"",G382&lt;&gt;""),MAX(A$6:A381)+1,"")</f>
        <v/>
      </c>
      <c r="B382" s="10" t="n"/>
      <c r="C382" s="11" t="n"/>
      <c r="D382" s="12" t="n"/>
      <c r="E382" s="12" t="n"/>
      <c r="F382" s="13" t="n"/>
      <c r="G382" s="13" t="n"/>
      <c r="H382" s="14" t="n"/>
      <c r="I382" s="15">
        <f>IF(N(F382)+N(G382)=0,"",ROUND((N(F382)+N(G382))*N(H382)/(1+N(H382)),2))</f>
        <v/>
      </c>
      <c r="J382" s="15">
        <f>IF(OR(B382&lt;&gt;"",D382&lt;&gt;"",F382&lt;&gt;"",G382&lt;&gt;""),ROUND(Einstellungen!$B$5+SUM(F$7:F382)-SUM(G$7:G382),2),"")</f>
        <v/>
      </c>
      <c r="K382" s="16">
        <f>IF(OR(B382&lt;&gt;"",D382&lt;&gt;"",F382&lt;&gt;"",G382&lt;&gt;""),MID(IF(AND(F382&lt;&gt;"",G382&lt;&gt;""),"; Einnahme und Ausgabe in einer Zeile","")&amp;IF(AND(F382="",G382=""),"; Betrag fehlt","")&amp;IF(B382="","; Datum fehlt",IF(B382&lt;MAX(B$6:B381),"; Datum früher als darüber","")&amp;IF(AND(Einstellungen!$B$6&lt;&gt;"",B382&lt;Einstellungen!$B$6),"; Datum vor dem Anfangsbestand",""))&amp;IF(C382="","; Beleg fehlt","")&amp;IF(N(J382)&lt;0,"; Kassenbestand negativ",""),3,250),"")</f>
        <v/>
      </c>
    </row>
    <row r="383">
      <c r="A383" s="9">
        <f>IF(OR(B383&lt;&gt;"",D383&lt;&gt;"",F383&lt;&gt;"",G383&lt;&gt;""),MAX(A$6:A382)+1,"")</f>
        <v/>
      </c>
      <c r="B383" s="10" t="n"/>
      <c r="C383" s="11" t="n"/>
      <c r="D383" s="12" t="n"/>
      <c r="E383" s="12" t="n"/>
      <c r="F383" s="13" t="n"/>
      <c r="G383" s="13" t="n"/>
      <c r="H383" s="14" t="n"/>
      <c r="I383" s="15">
        <f>IF(N(F383)+N(G383)=0,"",ROUND((N(F383)+N(G383))*N(H383)/(1+N(H383)),2))</f>
        <v/>
      </c>
      <c r="J383" s="15">
        <f>IF(OR(B383&lt;&gt;"",D383&lt;&gt;"",F383&lt;&gt;"",G383&lt;&gt;""),ROUND(Einstellungen!$B$5+SUM(F$7:F383)-SUM(G$7:G383),2),"")</f>
        <v/>
      </c>
      <c r="K383" s="16">
        <f>IF(OR(B383&lt;&gt;"",D383&lt;&gt;"",F383&lt;&gt;"",G383&lt;&gt;""),MID(IF(AND(F383&lt;&gt;"",G383&lt;&gt;""),"; Einnahme und Ausgabe in einer Zeile","")&amp;IF(AND(F383="",G383=""),"; Betrag fehlt","")&amp;IF(B383="","; Datum fehlt",IF(B383&lt;MAX(B$6:B382),"; Datum früher als darüber","")&amp;IF(AND(Einstellungen!$B$6&lt;&gt;"",B383&lt;Einstellungen!$B$6),"; Datum vor dem Anfangsbestand",""))&amp;IF(C383="","; Beleg fehlt","")&amp;IF(N(J383)&lt;0,"; Kassenbestand negativ",""),3,250),"")</f>
        <v/>
      </c>
    </row>
    <row r="384">
      <c r="A384" s="9">
        <f>IF(OR(B384&lt;&gt;"",D384&lt;&gt;"",F384&lt;&gt;"",G384&lt;&gt;""),MAX(A$6:A383)+1,"")</f>
        <v/>
      </c>
      <c r="B384" s="10" t="n"/>
      <c r="C384" s="11" t="n"/>
      <c r="D384" s="12" t="n"/>
      <c r="E384" s="12" t="n"/>
      <c r="F384" s="13" t="n"/>
      <c r="G384" s="13" t="n"/>
      <c r="H384" s="14" t="n"/>
      <c r="I384" s="15">
        <f>IF(N(F384)+N(G384)=0,"",ROUND((N(F384)+N(G384))*N(H384)/(1+N(H384)),2))</f>
        <v/>
      </c>
      <c r="J384" s="15">
        <f>IF(OR(B384&lt;&gt;"",D384&lt;&gt;"",F384&lt;&gt;"",G384&lt;&gt;""),ROUND(Einstellungen!$B$5+SUM(F$7:F384)-SUM(G$7:G384),2),"")</f>
        <v/>
      </c>
      <c r="K384" s="16">
        <f>IF(OR(B384&lt;&gt;"",D384&lt;&gt;"",F384&lt;&gt;"",G384&lt;&gt;""),MID(IF(AND(F384&lt;&gt;"",G384&lt;&gt;""),"; Einnahme und Ausgabe in einer Zeile","")&amp;IF(AND(F384="",G384=""),"; Betrag fehlt","")&amp;IF(B384="","; Datum fehlt",IF(B384&lt;MAX(B$6:B383),"; Datum früher als darüber","")&amp;IF(AND(Einstellungen!$B$6&lt;&gt;"",B384&lt;Einstellungen!$B$6),"; Datum vor dem Anfangsbestand",""))&amp;IF(C384="","; Beleg fehlt","")&amp;IF(N(J384)&lt;0,"; Kassenbestand negativ",""),3,250),"")</f>
        <v/>
      </c>
    </row>
    <row r="385">
      <c r="A385" s="9">
        <f>IF(OR(B385&lt;&gt;"",D385&lt;&gt;"",F385&lt;&gt;"",G385&lt;&gt;""),MAX(A$6:A384)+1,"")</f>
        <v/>
      </c>
      <c r="B385" s="10" t="n"/>
      <c r="C385" s="11" t="n"/>
      <c r="D385" s="12" t="n"/>
      <c r="E385" s="12" t="n"/>
      <c r="F385" s="13" t="n"/>
      <c r="G385" s="13" t="n"/>
      <c r="H385" s="14" t="n"/>
      <c r="I385" s="15">
        <f>IF(N(F385)+N(G385)=0,"",ROUND((N(F385)+N(G385))*N(H385)/(1+N(H385)),2))</f>
        <v/>
      </c>
      <c r="J385" s="15">
        <f>IF(OR(B385&lt;&gt;"",D385&lt;&gt;"",F385&lt;&gt;"",G385&lt;&gt;""),ROUND(Einstellungen!$B$5+SUM(F$7:F385)-SUM(G$7:G385),2),"")</f>
        <v/>
      </c>
      <c r="K385" s="16">
        <f>IF(OR(B385&lt;&gt;"",D385&lt;&gt;"",F385&lt;&gt;"",G385&lt;&gt;""),MID(IF(AND(F385&lt;&gt;"",G385&lt;&gt;""),"; Einnahme und Ausgabe in einer Zeile","")&amp;IF(AND(F385="",G385=""),"; Betrag fehlt","")&amp;IF(B385="","; Datum fehlt",IF(B385&lt;MAX(B$6:B384),"; Datum früher als darüber","")&amp;IF(AND(Einstellungen!$B$6&lt;&gt;"",B385&lt;Einstellungen!$B$6),"; Datum vor dem Anfangsbestand",""))&amp;IF(C385="","; Beleg fehlt","")&amp;IF(N(J385)&lt;0,"; Kassenbestand negativ",""),3,250),"")</f>
        <v/>
      </c>
    </row>
    <row r="386">
      <c r="A386" s="9">
        <f>IF(OR(B386&lt;&gt;"",D386&lt;&gt;"",F386&lt;&gt;"",G386&lt;&gt;""),MAX(A$6:A385)+1,"")</f>
        <v/>
      </c>
      <c r="B386" s="10" t="n"/>
      <c r="C386" s="11" t="n"/>
      <c r="D386" s="12" t="n"/>
      <c r="E386" s="12" t="n"/>
      <c r="F386" s="13" t="n"/>
      <c r="G386" s="13" t="n"/>
      <c r="H386" s="14" t="n"/>
      <c r="I386" s="15">
        <f>IF(N(F386)+N(G386)=0,"",ROUND((N(F386)+N(G386))*N(H386)/(1+N(H386)),2))</f>
        <v/>
      </c>
      <c r="J386" s="15">
        <f>IF(OR(B386&lt;&gt;"",D386&lt;&gt;"",F386&lt;&gt;"",G386&lt;&gt;""),ROUND(Einstellungen!$B$5+SUM(F$7:F386)-SUM(G$7:G386),2),"")</f>
        <v/>
      </c>
      <c r="K386" s="16">
        <f>IF(OR(B386&lt;&gt;"",D386&lt;&gt;"",F386&lt;&gt;"",G386&lt;&gt;""),MID(IF(AND(F386&lt;&gt;"",G386&lt;&gt;""),"; Einnahme und Ausgabe in einer Zeile","")&amp;IF(AND(F386="",G386=""),"; Betrag fehlt","")&amp;IF(B386="","; Datum fehlt",IF(B386&lt;MAX(B$6:B385),"; Datum früher als darüber","")&amp;IF(AND(Einstellungen!$B$6&lt;&gt;"",B386&lt;Einstellungen!$B$6),"; Datum vor dem Anfangsbestand",""))&amp;IF(C386="","; Beleg fehlt","")&amp;IF(N(J386)&lt;0,"; Kassenbestand negativ",""),3,250),"")</f>
        <v/>
      </c>
    </row>
    <row r="387">
      <c r="A387" s="9">
        <f>IF(OR(B387&lt;&gt;"",D387&lt;&gt;"",F387&lt;&gt;"",G387&lt;&gt;""),MAX(A$6:A386)+1,"")</f>
        <v/>
      </c>
      <c r="B387" s="10" t="n"/>
      <c r="C387" s="11" t="n"/>
      <c r="D387" s="12" t="n"/>
      <c r="E387" s="12" t="n"/>
      <c r="F387" s="13" t="n"/>
      <c r="G387" s="13" t="n"/>
      <c r="H387" s="14" t="n"/>
      <c r="I387" s="15">
        <f>IF(N(F387)+N(G387)=0,"",ROUND((N(F387)+N(G387))*N(H387)/(1+N(H387)),2))</f>
        <v/>
      </c>
      <c r="J387" s="15">
        <f>IF(OR(B387&lt;&gt;"",D387&lt;&gt;"",F387&lt;&gt;"",G387&lt;&gt;""),ROUND(Einstellungen!$B$5+SUM(F$7:F387)-SUM(G$7:G387),2),"")</f>
        <v/>
      </c>
      <c r="K387" s="16">
        <f>IF(OR(B387&lt;&gt;"",D387&lt;&gt;"",F387&lt;&gt;"",G387&lt;&gt;""),MID(IF(AND(F387&lt;&gt;"",G387&lt;&gt;""),"; Einnahme und Ausgabe in einer Zeile","")&amp;IF(AND(F387="",G387=""),"; Betrag fehlt","")&amp;IF(B387="","; Datum fehlt",IF(B387&lt;MAX(B$6:B386),"; Datum früher als darüber","")&amp;IF(AND(Einstellungen!$B$6&lt;&gt;"",B387&lt;Einstellungen!$B$6),"; Datum vor dem Anfangsbestand",""))&amp;IF(C387="","; Beleg fehlt","")&amp;IF(N(J387)&lt;0,"; Kassenbestand negativ",""),3,250),"")</f>
        <v/>
      </c>
    </row>
    <row r="388">
      <c r="A388" s="9">
        <f>IF(OR(B388&lt;&gt;"",D388&lt;&gt;"",F388&lt;&gt;"",G388&lt;&gt;""),MAX(A$6:A387)+1,"")</f>
        <v/>
      </c>
      <c r="B388" s="10" t="n"/>
      <c r="C388" s="11" t="n"/>
      <c r="D388" s="12" t="n"/>
      <c r="E388" s="12" t="n"/>
      <c r="F388" s="13" t="n"/>
      <c r="G388" s="13" t="n"/>
      <c r="H388" s="14" t="n"/>
      <c r="I388" s="15">
        <f>IF(N(F388)+N(G388)=0,"",ROUND((N(F388)+N(G388))*N(H388)/(1+N(H388)),2))</f>
        <v/>
      </c>
      <c r="J388" s="15">
        <f>IF(OR(B388&lt;&gt;"",D388&lt;&gt;"",F388&lt;&gt;"",G388&lt;&gt;""),ROUND(Einstellungen!$B$5+SUM(F$7:F388)-SUM(G$7:G388),2),"")</f>
        <v/>
      </c>
      <c r="K388" s="16">
        <f>IF(OR(B388&lt;&gt;"",D388&lt;&gt;"",F388&lt;&gt;"",G388&lt;&gt;""),MID(IF(AND(F388&lt;&gt;"",G388&lt;&gt;""),"; Einnahme und Ausgabe in einer Zeile","")&amp;IF(AND(F388="",G388=""),"; Betrag fehlt","")&amp;IF(B388="","; Datum fehlt",IF(B388&lt;MAX(B$6:B387),"; Datum früher als darüber","")&amp;IF(AND(Einstellungen!$B$6&lt;&gt;"",B388&lt;Einstellungen!$B$6),"; Datum vor dem Anfangsbestand",""))&amp;IF(C388="","; Beleg fehlt","")&amp;IF(N(J388)&lt;0,"; Kassenbestand negativ",""),3,250),"")</f>
        <v/>
      </c>
    </row>
    <row r="389">
      <c r="A389" s="9">
        <f>IF(OR(B389&lt;&gt;"",D389&lt;&gt;"",F389&lt;&gt;"",G389&lt;&gt;""),MAX(A$6:A388)+1,"")</f>
        <v/>
      </c>
      <c r="B389" s="10" t="n"/>
      <c r="C389" s="11" t="n"/>
      <c r="D389" s="12" t="n"/>
      <c r="E389" s="12" t="n"/>
      <c r="F389" s="13" t="n"/>
      <c r="G389" s="13" t="n"/>
      <c r="H389" s="14" t="n"/>
      <c r="I389" s="15">
        <f>IF(N(F389)+N(G389)=0,"",ROUND((N(F389)+N(G389))*N(H389)/(1+N(H389)),2))</f>
        <v/>
      </c>
      <c r="J389" s="15">
        <f>IF(OR(B389&lt;&gt;"",D389&lt;&gt;"",F389&lt;&gt;"",G389&lt;&gt;""),ROUND(Einstellungen!$B$5+SUM(F$7:F389)-SUM(G$7:G389),2),"")</f>
        <v/>
      </c>
      <c r="K389" s="16">
        <f>IF(OR(B389&lt;&gt;"",D389&lt;&gt;"",F389&lt;&gt;"",G389&lt;&gt;""),MID(IF(AND(F389&lt;&gt;"",G389&lt;&gt;""),"; Einnahme und Ausgabe in einer Zeile","")&amp;IF(AND(F389="",G389=""),"; Betrag fehlt","")&amp;IF(B389="","; Datum fehlt",IF(B389&lt;MAX(B$6:B388),"; Datum früher als darüber","")&amp;IF(AND(Einstellungen!$B$6&lt;&gt;"",B389&lt;Einstellungen!$B$6),"; Datum vor dem Anfangsbestand",""))&amp;IF(C389="","; Beleg fehlt","")&amp;IF(N(J389)&lt;0,"; Kassenbestand negativ",""),3,250),"")</f>
        <v/>
      </c>
    </row>
    <row r="390">
      <c r="A390" s="9">
        <f>IF(OR(B390&lt;&gt;"",D390&lt;&gt;"",F390&lt;&gt;"",G390&lt;&gt;""),MAX(A$6:A389)+1,"")</f>
        <v/>
      </c>
      <c r="B390" s="10" t="n"/>
      <c r="C390" s="11" t="n"/>
      <c r="D390" s="12" t="n"/>
      <c r="E390" s="12" t="n"/>
      <c r="F390" s="13" t="n"/>
      <c r="G390" s="13" t="n"/>
      <c r="H390" s="14" t="n"/>
      <c r="I390" s="15">
        <f>IF(N(F390)+N(G390)=0,"",ROUND((N(F390)+N(G390))*N(H390)/(1+N(H390)),2))</f>
        <v/>
      </c>
      <c r="J390" s="15">
        <f>IF(OR(B390&lt;&gt;"",D390&lt;&gt;"",F390&lt;&gt;"",G390&lt;&gt;""),ROUND(Einstellungen!$B$5+SUM(F$7:F390)-SUM(G$7:G390),2),"")</f>
        <v/>
      </c>
      <c r="K390" s="16">
        <f>IF(OR(B390&lt;&gt;"",D390&lt;&gt;"",F390&lt;&gt;"",G390&lt;&gt;""),MID(IF(AND(F390&lt;&gt;"",G390&lt;&gt;""),"; Einnahme und Ausgabe in einer Zeile","")&amp;IF(AND(F390="",G390=""),"; Betrag fehlt","")&amp;IF(B390="","; Datum fehlt",IF(B390&lt;MAX(B$6:B389),"; Datum früher als darüber","")&amp;IF(AND(Einstellungen!$B$6&lt;&gt;"",B390&lt;Einstellungen!$B$6),"; Datum vor dem Anfangsbestand",""))&amp;IF(C390="","; Beleg fehlt","")&amp;IF(N(J390)&lt;0,"; Kassenbestand negativ",""),3,250),"")</f>
        <v/>
      </c>
    </row>
    <row r="391">
      <c r="A391" s="9">
        <f>IF(OR(B391&lt;&gt;"",D391&lt;&gt;"",F391&lt;&gt;"",G391&lt;&gt;""),MAX(A$6:A390)+1,"")</f>
        <v/>
      </c>
      <c r="B391" s="10" t="n"/>
      <c r="C391" s="11" t="n"/>
      <c r="D391" s="12" t="n"/>
      <c r="E391" s="12" t="n"/>
      <c r="F391" s="13" t="n"/>
      <c r="G391" s="13" t="n"/>
      <c r="H391" s="14" t="n"/>
      <c r="I391" s="15">
        <f>IF(N(F391)+N(G391)=0,"",ROUND((N(F391)+N(G391))*N(H391)/(1+N(H391)),2))</f>
        <v/>
      </c>
      <c r="J391" s="15">
        <f>IF(OR(B391&lt;&gt;"",D391&lt;&gt;"",F391&lt;&gt;"",G391&lt;&gt;""),ROUND(Einstellungen!$B$5+SUM(F$7:F391)-SUM(G$7:G391),2),"")</f>
        <v/>
      </c>
      <c r="K391" s="16">
        <f>IF(OR(B391&lt;&gt;"",D391&lt;&gt;"",F391&lt;&gt;"",G391&lt;&gt;""),MID(IF(AND(F391&lt;&gt;"",G391&lt;&gt;""),"; Einnahme und Ausgabe in einer Zeile","")&amp;IF(AND(F391="",G391=""),"; Betrag fehlt","")&amp;IF(B391="","; Datum fehlt",IF(B391&lt;MAX(B$6:B390),"; Datum früher als darüber","")&amp;IF(AND(Einstellungen!$B$6&lt;&gt;"",B391&lt;Einstellungen!$B$6),"; Datum vor dem Anfangsbestand",""))&amp;IF(C391="","; Beleg fehlt","")&amp;IF(N(J391)&lt;0,"; Kassenbestand negativ",""),3,250),"")</f>
        <v/>
      </c>
    </row>
    <row r="392">
      <c r="A392" s="9">
        <f>IF(OR(B392&lt;&gt;"",D392&lt;&gt;"",F392&lt;&gt;"",G392&lt;&gt;""),MAX(A$6:A391)+1,"")</f>
        <v/>
      </c>
      <c r="B392" s="10" t="n"/>
      <c r="C392" s="11" t="n"/>
      <c r="D392" s="12" t="n"/>
      <c r="E392" s="12" t="n"/>
      <c r="F392" s="13" t="n"/>
      <c r="G392" s="13" t="n"/>
      <c r="H392" s="14" t="n"/>
      <c r="I392" s="15">
        <f>IF(N(F392)+N(G392)=0,"",ROUND((N(F392)+N(G392))*N(H392)/(1+N(H392)),2))</f>
        <v/>
      </c>
      <c r="J392" s="15">
        <f>IF(OR(B392&lt;&gt;"",D392&lt;&gt;"",F392&lt;&gt;"",G392&lt;&gt;""),ROUND(Einstellungen!$B$5+SUM(F$7:F392)-SUM(G$7:G392),2),"")</f>
        <v/>
      </c>
      <c r="K392" s="16">
        <f>IF(OR(B392&lt;&gt;"",D392&lt;&gt;"",F392&lt;&gt;"",G392&lt;&gt;""),MID(IF(AND(F392&lt;&gt;"",G392&lt;&gt;""),"; Einnahme und Ausgabe in einer Zeile","")&amp;IF(AND(F392="",G392=""),"; Betrag fehlt","")&amp;IF(B392="","; Datum fehlt",IF(B392&lt;MAX(B$6:B391),"; Datum früher als darüber","")&amp;IF(AND(Einstellungen!$B$6&lt;&gt;"",B392&lt;Einstellungen!$B$6),"; Datum vor dem Anfangsbestand",""))&amp;IF(C392="","; Beleg fehlt","")&amp;IF(N(J392)&lt;0,"; Kassenbestand negativ",""),3,250),"")</f>
        <v/>
      </c>
    </row>
    <row r="393">
      <c r="A393" s="9">
        <f>IF(OR(B393&lt;&gt;"",D393&lt;&gt;"",F393&lt;&gt;"",G393&lt;&gt;""),MAX(A$6:A392)+1,"")</f>
        <v/>
      </c>
      <c r="B393" s="10" t="n"/>
      <c r="C393" s="11" t="n"/>
      <c r="D393" s="12" t="n"/>
      <c r="E393" s="12" t="n"/>
      <c r="F393" s="13" t="n"/>
      <c r="G393" s="13" t="n"/>
      <c r="H393" s="14" t="n"/>
      <c r="I393" s="15">
        <f>IF(N(F393)+N(G393)=0,"",ROUND((N(F393)+N(G393))*N(H393)/(1+N(H393)),2))</f>
        <v/>
      </c>
      <c r="J393" s="15">
        <f>IF(OR(B393&lt;&gt;"",D393&lt;&gt;"",F393&lt;&gt;"",G393&lt;&gt;""),ROUND(Einstellungen!$B$5+SUM(F$7:F393)-SUM(G$7:G393),2),"")</f>
        <v/>
      </c>
      <c r="K393" s="16">
        <f>IF(OR(B393&lt;&gt;"",D393&lt;&gt;"",F393&lt;&gt;"",G393&lt;&gt;""),MID(IF(AND(F393&lt;&gt;"",G393&lt;&gt;""),"; Einnahme und Ausgabe in einer Zeile","")&amp;IF(AND(F393="",G393=""),"; Betrag fehlt","")&amp;IF(B393="","; Datum fehlt",IF(B393&lt;MAX(B$6:B392),"; Datum früher als darüber","")&amp;IF(AND(Einstellungen!$B$6&lt;&gt;"",B393&lt;Einstellungen!$B$6),"; Datum vor dem Anfangsbestand",""))&amp;IF(C393="","; Beleg fehlt","")&amp;IF(N(J393)&lt;0,"; Kassenbestand negativ",""),3,250),"")</f>
        <v/>
      </c>
    </row>
    <row r="394">
      <c r="A394" s="9">
        <f>IF(OR(B394&lt;&gt;"",D394&lt;&gt;"",F394&lt;&gt;"",G394&lt;&gt;""),MAX(A$6:A393)+1,"")</f>
        <v/>
      </c>
      <c r="B394" s="10" t="n"/>
      <c r="C394" s="11" t="n"/>
      <c r="D394" s="12" t="n"/>
      <c r="E394" s="12" t="n"/>
      <c r="F394" s="13" t="n"/>
      <c r="G394" s="13" t="n"/>
      <c r="H394" s="14" t="n"/>
      <c r="I394" s="15">
        <f>IF(N(F394)+N(G394)=0,"",ROUND((N(F394)+N(G394))*N(H394)/(1+N(H394)),2))</f>
        <v/>
      </c>
      <c r="J394" s="15">
        <f>IF(OR(B394&lt;&gt;"",D394&lt;&gt;"",F394&lt;&gt;"",G394&lt;&gt;""),ROUND(Einstellungen!$B$5+SUM(F$7:F394)-SUM(G$7:G394),2),"")</f>
        <v/>
      </c>
      <c r="K394" s="16">
        <f>IF(OR(B394&lt;&gt;"",D394&lt;&gt;"",F394&lt;&gt;"",G394&lt;&gt;""),MID(IF(AND(F394&lt;&gt;"",G394&lt;&gt;""),"; Einnahme und Ausgabe in einer Zeile","")&amp;IF(AND(F394="",G394=""),"; Betrag fehlt","")&amp;IF(B394="","; Datum fehlt",IF(B394&lt;MAX(B$6:B393),"; Datum früher als darüber","")&amp;IF(AND(Einstellungen!$B$6&lt;&gt;"",B394&lt;Einstellungen!$B$6),"; Datum vor dem Anfangsbestand",""))&amp;IF(C394="","; Beleg fehlt","")&amp;IF(N(J394)&lt;0,"; Kassenbestand negativ",""),3,250),"")</f>
        <v/>
      </c>
    </row>
    <row r="395">
      <c r="A395" s="9">
        <f>IF(OR(B395&lt;&gt;"",D395&lt;&gt;"",F395&lt;&gt;"",G395&lt;&gt;""),MAX(A$6:A394)+1,"")</f>
        <v/>
      </c>
      <c r="B395" s="10" t="n"/>
      <c r="C395" s="11" t="n"/>
      <c r="D395" s="12" t="n"/>
      <c r="E395" s="12" t="n"/>
      <c r="F395" s="13" t="n"/>
      <c r="G395" s="13" t="n"/>
      <c r="H395" s="14" t="n"/>
      <c r="I395" s="15">
        <f>IF(N(F395)+N(G395)=0,"",ROUND((N(F395)+N(G395))*N(H395)/(1+N(H395)),2))</f>
        <v/>
      </c>
      <c r="J395" s="15">
        <f>IF(OR(B395&lt;&gt;"",D395&lt;&gt;"",F395&lt;&gt;"",G395&lt;&gt;""),ROUND(Einstellungen!$B$5+SUM(F$7:F395)-SUM(G$7:G395),2),"")</f>
        <v/>
      </c>
      <c r="K395" s="16">
        <f>IF(OR(B395&lt;&gt;"",D395&lt;&gt;"",F395&lt;&gt;"",G395&lt;&gt;""),MID(IF(AND(F395&lt;&gt;"",G395&lt;&gt;""),"; Einnahme und Ausgabe in einer Zeile","")&amp;IF(AND(F395="",G395=""),"; Betrag fehlt","")&amp;IF(B395="","; Datum fehlt",IF(B395&lt;MAX(B$6:B394),"; Datum früher als darüber","")&amp;IF(AND(Einstellungen!$B$6&lt;&gt;"",B395&lt;Einstellungen!$B$6),"; Datum vor dem Anfangsbestand",""))&amp;IF(C395="","; Beleg fehlt","")&amp;IF(N(J395)&lt;0,"; Kassenbestand negativ",""),3,250),"")</f>
        <v/>
      </c>
    </row>
    <row r="396">
      <c r="A396" s="9">
        <f>IF(OR(B396&lt;&gt;"",D396&lt;&gt;"",F396&lt;&gt;"",G396&lt;&gt;""),MAX(A$6:A395)+1,"")</f>
        <v/>
      </c>
      <c r="B396" s="10" t="n"/>
      <c r="C396" s="11" t="n"/>
      <c r="D396" s="12" t="n"/>
      <c r="E396" s="12" t="n"/>
      <c r="F396" s="13" t="n"/>
      <c r="G396" s="13" t="n"/>
      <c r="H396" s="14" t="n"/>
      <c r="I396" s="15">
        <f>IF(N(F396)+N(G396)=0,"",ROUND((N(F396)+N(G396))*N(H396)/(1+N(H396)),2))</f>
        <v/>
      </c>
      <c r="J396" s="15">
        <f>IF(OR(B396&lt;&gt;"",D396&lt;&gt;"",F396&lt;&gt;"",G396&lt;&gt;""),ROUND(Einstellungen!$B$5+SUM(F$7:F396)-SUM(G$7:G396),2),"")</f>
        <v/>
      </c>
      <c r="K396" s="16">
        <f>IF(OR(B396&lt;&gt;"",D396&lt;&gt;"",F396&lt;&gt;"",G396&lt;&gt;""),MID(IF(AND(F396&lt;&gt;"",G396&lt;&gt;""),"; Einnahme und Ausgabe in einer Zeile","")&amp;IF(AND(F396="",G396=""),"; Betrag fehlt","")&amp;IF(B396="","; Datum fehlt",IF(B396&lt;MAX(B$6:B395),"; Datum früher als darüber","")&amp;IF(AND(Einstellungen!$B$6&lt;&gt;"",B396&lt;Einstellungen!$B$6),"; Datum vor dem Anfangsbestand",""))&amp;IF(C396="","; Beleg fehlt","")&amp;IF(N(J396)&lt;0,"; Kassenbestand negativ",""),3,250),"")</f>
        <v/>
      </c>
    </row>
    <row r="397">
      <c r="A397" s="9">
        <f>IF(OR(B397&lt;&gt;"",D397&lt;&gt;"",F397&lt;&gt;"",G397&lt;&gt;""),MAX(A$6:A396)+1,"")</f>
        <v/>
      </c>
      <c r="B397" s="10" t="n"/>
      <c r="C397" s="11" t="n"/>
      <c r="D397" s="12" t="n"/>
      <c r="E397" s="12" t="n"/>
      <c r="F397" s="13" t="n"/>
      <c r="G397" s="13" t="n"/>
      <c r="H397" s="14" t="n"/>
      <c r="I397" s="15">
        <f>IF(N(F397)+N(G397)=0,"",ROUND((N(F397)+N(G397))*N(H397)/(1+N(H397)),2))</f>
        <v/>
      </c>
      <c r="J397" s="15">
        <f>IF(OR(B397&lt;&gt;"",D397&lt;&gt;"",F397&lt;&gt;"",G397&lt;&gt;""),ROUND(Einstellungen!$B$5+SUM(F$7:F397)-SUM(G$7:G397),2),"")</f>
        <v/>
      </c>
      <c r="K397" s="16">
        <f>IF(OR(B397&lt;&gt;"",D397&lt;&gt;"",F397&lt;&gt;"",G397&lt;&gt;""),MID(IF(AND(F397&lt;&gt;"",G397&lt;&gt;""),"; Einnahme und Ausgabe in einer Zeile","")&amp;IF(AND(F397="",G397=""),"; Betrag fehlt","")&amp;IF(B397="","; Datum fehlt",IF(B397&lt;MAX(B$6:B396),"; Datum früher als darüber","")&amp;IF(AND(Einstellungen!$B$6&lt;&gt;"",B397&lt;Einstellungen!$B$6),"; Datum vor dem Anfangsbestand",""))&amp;IF(C397="","; Beleg fehlt","")&amp;IF(N(J397)&lt;0,"; Kassenbestand negativ",""),3,250),"")</f>
        <v/>
      </c>
    </row>
    <row r="398">
      <c r="A398" s="9">
        <f>IF(OR(B398&lt;&gt;"",D398&lt;&gt;"",F398&lt;&gt;"",G398&lt;&gt;""),MAX(A$6:A397)+1,"")</f>
        <v/>
      </c>
      <c r="B398" s="10" t="n"/>
      <c r="C398" s="11" t="n"/>
      <c r="D398" s="12" t="n"/>
      <c r="E398" s="12" t="n"/>
      <c r="F398" s="13" t="n"/>
      <c r="G398" s="13" t="n"/>
      <c r="H398" s="14" t="n"/>
      <c r="I398" s="15">
        <f>IF(N(F398)+N(G398)=0,"",ROUND((N(F398)+N(G398))*N(H398)/(1+N(H398)),2))</f>
        <v/>
      </c>
      <c r="J398" s="15">
        <f>IF(OR(B398&lt;&gt;"",D398&lt;&gt;"",F398&lt;&gt;"",G398&lt;&gt;""),ROUND(Einstellungen!$B$5+SUM(F$7:F398)-SUM(G$7:G398),2),"")</f>
        <v/>
      </c>
      <c r="K398" s="16">
        <f>IF(OR(B398&lt;&gt;"",D398&lt;&gt;"",F398&lt;&gt;"",G398&lt;&gt;""),MID(IF(AND(F398&lt;&gt;"",G398&lt;&gt;""),"; Einnahme und Ausgabe in einer Zeile","")&amp;IF(AND(F398="",G398=""),"; Betrag fehlt","")&amp;IF(B398="","; Datum fehlt",IF(B398&lt;MAX(B$6:B397),"; Datum früher als darüber","")&amp;IF(AND(Einstellungen!$B$6&lt;&gt;"",B398&lt;Einstellungen!$B$6),"; Datum vor dem Anfangsbestand",""))&amp;IF(C398="","; Beleg fehlt","")&amp;IF(N(J398)&lt;0,"; Kassenbestand negativ",""),3,250),"")</f>
        <v/>
      </c>
    </row>
    <row r="399">
      <c r="A399" s="9">
        <f>IF(OR(B399&lt;&gt;"",D399&lt;&gt;"",F399&lt;&gt;"",G399&lt;&gt;""),MAX(A$6:A398)+1,"")</f>
        <v/>
      </c>
      <c r="B399" s="10" t="n"/>
      <c r="C399" s="11" t="n"/>
      <c r="D399" s="12" t="n"/>
      <c r="E399" s="12" t="n"/>
      <c r="F399" s="13" t="n"/>
      <c r="G399" s="13" t="n"/>
      <c r="H399" s="14" t="n"/>
      <c r="I399" s="15">
        <f>IF(N(F399)+N(G399)=0,"",ROUND((N(F399)+N(G399))*N(H399)/(1+N(H399)),2))</f>
        <v/>
      </c>
      <c r="J399" s="15">
        <f>IF(OR(B399&lt;&gt;"",D399&lt;&gt;"",F399&lt;&gt;"",G399&lt;&gt;""),ROUND(Einstellungen!$B$5+SUM(F$7:F399)-SUM(G$7:G399),2),"")</f>
        <v/>
      </c>
      <c r="K399" s="16">
        <f>IF(OR(B399&lt;&gt;"",D399&lt;&gt;"",F399&lt;&gt;"",G399&lt;&gt;""),MID(IF(AND(F399&lt;&gt;"",G399&lt;&gt;""),"; Einnahme und Ausgabe in einer Zeile","")&amp;IF(AND(F399="",G399=""),"; Betrag fehlt","")&amp;IF(B399="","; Datum fehlt",IF(B399&lt;MAX(B$6:B398),"; Datum früher als darüber","")&amp;IF(AND(Einstellungen!$B$6&lt;&gt;"",B399&lt;Einstellungen!$B$6),"; Datum vor dem Anfangsbestand",""))&amp;IF(C399="","; Beleg fehlt","")&amp;IF(N(J399)&lt;0,"; Kassenbestand negativ",""),3,250),"")</f>
        <v/>
      </c>
    </row>
    <row r="400">
      <c r="A400" s="9">
        <f>IF(OR(B400&lt;&gt;"",D400&lt;&gt;"",F400&lt;&gt;"",G400&lt;&gt;""),MAX(A$6:A399)+1,"")</f>
        <v/>
      </c>
      <c r="B400" s="10" t="n"/>
      <c r="C400" s="11" t="n"/>
      <c r="D400" s="12" t="n"/>
      <c r="E400" s="12" t="n"/>
      <c r="F400" s="13" t="n"/>
      <c r="G400" s="13" t="n"/>
      <c r="H400" s="14" t="n"/>
      <c r="I400" s="15">
        <f>IF(N(F400)+N(G400)=0,"",ROUND((N(F400)+N(G400))*N(H400)/(1+N(H400)),2))</f>
        <v/>
      </c>
      <c r="J400" s="15">
        <f>IF(OR(B400&lt;&gt;"",D400&lt;&gt;"",F400&lt;&gt;"",G400&lt;&gt;""),ROUND(Einstellungen!$B$5+SUM(F$7:F400)-SUM(G$7:G400),2),"")</f>
        <v/>
      </c>
      <c r="K400" s="16">
        <f>IF(OR(B400&lt;&gt;"",D400&lt;&gt;"",F400&lt;&gt;"",G400&lt;&gt;""),MID(IF(AND(F400&lt;&gt;"",G400&lt;&gt;""),"; Einnahme und Ausgabe in einer Zeile","")&amp;IF(AND(F400="",G400=""),"; Betrag fehlt","")&amp;IF(B400="","; Datum fehlt",IF(B400&lt;MAX(B$6:B399),"; Datum früher als darüber","")&amp;IF(AND(Einstellungen!$B$6&lt;&gt;"",B400&lt;Einstellungen!$B$6),"; Datum vor dem Anfangsbestand",""))&amp;IF(C400="","; Beleg fehlt","")&amp;IF(N(J400)&lt;0,"; Kassenbestand negativ",""),3,250),"")</f>
        <v/>
      </c>
    </row>
    <row r="401">
      <c r="A401" s="9">
        <f>IF(OR(B401&lt;&gt;"",D401&lt;&gt;"",F401&lt;&gt;"",G401&lt;&gt;""),MAX(A$6:A400)+1,"")</f>
        <v/>
      </c>
      <c r="B401" s="10" t="n"/>
      <c r="C401" s="11" t="n"/>
      <c r="D401" s="12" t="n"/>
      <c r="E401" s="12" t="n"/>
      <c r="F401" s="13" t="n"/>
      <c r="G401" s="13" t="n"/>
      <c r="H401" s="14" t="n"/>
      <c r="I401" s="15">
        <f>IF(N(F401)+N(G401)=0,"",ROUND((N(F401)+N(G401))*N(H401)/(1+N(H401)),2))</f>
        <v/>
      </c>
      <c r="J401" s="15">
        <f>IF(OR(B401&lt;&gt;"",D401&lt;&gt;"",F401&lt;&gt;"",G401&lt;&gt;""),ROUND(Einstellungen!$B$5+SUM(F$7:F401)-SUM(G$7:G401),2),"")</f>
        <v/>
      </c>
      <c r="K401" s="16">
        <f>IF(OR(B401&lt;&gt;"",D401&lt;&gt;"",F401&lt;&gt;"",G401&lt;&gt;""),MID(IF(AND(F401&lt;&gt;"",G401&lt;&gt;""),"; Einnahme und Ausgabe in einer Zeile","")&amp;IF(AND(F401="",G401=""),"; Betrag fehlt","")&amp;IF(B401="","; Datum fehlt",IF(B401&lt;MAX(B$6:B400),"; Datum früher als darüber","")&amp;IF(AND(Einstellungen!$B$6&lt;&gt;"",B401&lt;Einstellungen!$B$6),"; Datum vor dem Anfangsbestand",""))&amp;IF(C401="","; Beleg fehlt","")&amp;IF(N(J401)&lt;0,"; Kassenbestand negativ",""),3,250),"")</f>
        <v/>
      </c>
    </row>
    <row r="402">
      <c r="A402" s="9">
        <f>IF(OR(B402&lt;&gt;"",D402&lt;&gt;"",F402&lt;&gt;"",G402&lt;&gt;""),MAX(A$6:A401)+1,"")</f>
        <v/>
      </c>
      <c r="B402" s="10" t="n"/>
      <c r="C402" s="11" t="n"/>
      <c r="D402" s="12" t="n"/>
      <c r="E402" s="12" t="n"/>
      <c r="F402" s="13" t="n"/>
      <c r="G402" s="13" t="n"/>
      <c r="H402" s="14" t="n"/>
      <c r="I402" s="15">
        <f>IF(N(F402)+N(G402)=0,"",ROUND((N(F402)+N(G402))*N(H402)/(1+N(H402)),2))</f>
        <v/>
      </c>
      <c r="J402" s="15">
        <f>IF(OR(B402&lt;&gt;"",D402&lt;&gt;"",F402&lt;&gt;"",G402&lt;&gt;""),ROUND(Einstellungen!$B$5+SUM(F$7:F402)-SUM(G$7:G402),2),"")</f>
        <v/>
      </c>
      <c r="K402" s="16">
        <f>IF(OR(B402&lt;&gt;"",D402&lt;&gt;"",F402&lt;&gt;"",G402&lt;&gt;""),MID(IF(AND(F402&lt;&gt;"",G402&lt;&gt;""),"; Einnahme und Ausgabe in einer Zeile","")&amp;IF(AND(F402="",G402=""),"; Betrag fehlt","")&amp;IF(B402="","; Datum fehlt",IF(B402&lt;MAX(B$6:B401),"; Datum früher als darüber","")&amp;IF(AND(Einstellungen!$B$6&lt;&gt;"",B402&lt;Einstellungen!$B$6),"; Datum vor dem Anfangsbestand",""))&amp;IF(C402="","; Beleg fehlt","")&amp;IF(N(J402)&lt;0,"; Kassenbestand negativ",""),3,250),"")</f>
        <v/>
      </c>
    </row>
    <row r="403">
      <c r="A403" s="9">
        <f>IF(OR(B403&lt;&gt;"",D403&lt;&gt;"",F403&lt;&gt;"",G403&lt;&gt;""),MAX(A$6:A402)+1,"")</f>
        <v/>
      </c>
      <c r="B403" s="10" t="n"/>
      <c r="C403" s="11" t="n"/>
      <c r="D403" s="12" t="n"/>
      <c r="E403" s="12" t="n"/>
      <c r="F403" s="13" t="n"/>
      <c r="G403" s="13" t="n"/>
      <c r="H403" s="14" t="n"/>
      <c r="I403" s="15">
        <f>IF(N(F403)+N(G403)=0,"",ROUND((N(F403)+N(G403))*N(H403)/(1+N(H403)),2))</f>
        <v/>
      </c>
      <c r="J403" s="15">
        <f>IF(OR(B403&lt;&gt;"",D403&lt;&gt;"",F403&lt;&gt;"",G403&lt;&gt;""),ROUND(Einstellungen!$B$5+SUM(F$7:F403)-SUM(G$7:G403),2),"")</f>
        <v/>
      </c>
      <c r="K403" s="16">
        <f>IF(OR(B403&lt;&gt;"",D403&lt;&gt;"",F403&lt;&gt;"",G403&lt;&gt;""),MID(IF(AND(F403&lt;&gt;"",G403&lt;&gt;""),"; Einnahme und Ausgabe in einer Zeile","")&amp;IF(AND(F403="",G403=""),"; Betrag fehlt","")&amp;IF(B403="","; Datum fehlt",IF(B403&lt;MAX(B$6:B402),"; Datum früher als darüber","")&amp;IF(AND(Einstellungen!$B$6&lt;&gt;"",B403&lt;Einstellungen!$B$6),"; Datum vor dem Anfangsbestand",""))&amp;IF(C403="","; Beleg fehlt","")&amp;IF(N(J403)&lt;0,"; Kassenbestand negativ",""),3,250),"")</f>
        <v/>
      </c>
    </row>
    <row r="404">
      <c r="A404" s="9">
        <f>IF(OR(B404&lt;&gt;"",D404&lt;&gt;"",F404&lt;&gt;"",G404&lt;&gt;""),MAX(A$6:A403)+1,"")</f>
        <v/>
      </c>
      <c r="B404" s="10" t="n"/>
      <c r="C404" s="11" t="n"/>
      <c r="D404" s="12" t="n"/>
      <c r="E404" s="12" t="n"/>
      <c r="F404" s="13" t="n"/>
      <c r="G404" s="13" t="n"/>
      <c r="H404" s="14" t="n"/>
      <c r="I404" s="15">
        <f>IF(N(F404)+N(G404)=0,"",ROUND((N(F404)+N(G404))*N(H404)/(1+N(H404)),2))</f>
        <v/>
      </c>
      <c r="J404" s="15">
        <f>IF(OR(B404&lt;&gt;"",D404&lt;&gt;"",F404&lt;&gt;"",G404&lt;&gt;""),ROUND(Einstellungen!$B$5+SUM(F$7:F404)-SUM(G$7:G404),2),"")</f>
        <v/>
      </c>
      <c r="K404" s="16">
        <f>IF(OR(B404&lt;&gt;"",D404&lt;&gt;"",F404&lt;&gt;"",G404&lt;&gt;""),MID(IF(AND(F404&lt;&gt;"",G404&lt;&gt;""),"; Einnahme und Ausgabe in einer Zeile","")&amp;IF(AND(F404="",G404=""),"; Betrag fehlt","")&amp;IF(B404="","; Datum fehlt",IF(B404&lt;MAX(B$6:B403),"; Datum früher als darüber","")&amp;IF(AND(Einstellungen!$B$6&lt;&gt;"",B404&lt;Einstellungen!$B$6),"; Datum vor dem Anfangsbestand",""))&amp;IF(C404="","; Beleg fehlt","")&amp;IF(N(J404)&lt;0,"; Kassenbestand negativ",""),3,250),"")</f>
        <v/>
      </c>
    </row>
    <row r="405">
      <c r="A405" s="9">
        <f>IF(OR(B405&lt;&gt;"",D405&lt;&gt;"",F405&lt;&gt;"",G405&lt;&gt;""),MAX(A$6:A404)+1,"")</f>
        <v/>
      </c>
      <c r="B405" s="10" t="n"/>
      <c r="C405" s="11" t="n"/>
      <c r="D405" s="12" t="n"/>
      <c r="E405" s="12" t="n"/>
      <c r="F405" s="13" t="n"/>
      <c r="G405" s="13" t="n"/>
      <c r="H405" s="14" t="n"/>
      <c r="I405" s="15">
        <f>IF(N(F405)+N(G405)=0,"",ROUND((N(F405)+N(G405))*N(H405)/(1+N(H405)),2))</f>
        <v/>
      </c>
      <c r="J405" s="15">
        <f>IF(OR(B405&lt;&gt;"",D405&lt;&gt;"",F405&lt;&gt;"",G405&lt;&gt;""),ROUND(Einstellungen!$B$5+SUM(F$7:F405)-SUM(G$7:G405),2),"")</f>
        <v/>
      </c>
      <c r="K405" s="16">
        <f>IF(OR(B405&lt;&gt;"",D405&lt;&gt;"",F405&lt;&gt;"",G405&lt;&gt;""),MID(IF(AND(F405&lt;&gt;"",G405&lt;&gt;""),"; Einnahme und Ausgabe in einer Zeile","")&amp;IF(AND(F405="",G405=""),"; Betrag fehlt","")&amp;IF(B405="","; Datum fehlt",IF(B405&lt;MAX(B$6:B404),"; Datum früher als darüber","")&amp;IF(AND(Einstellungen!$B$6&lt;&gt;"",B405&lt;Einstellungen!$B$6),"; Datum vor dem Anfangsbestand",""))&amp;IF(C405="","; Beleg fehlt","")&amp;IF(N(J405)&lt;0,"; Kassenbestand negativ",""),3,250),"")</f>
        <v/>
      </c>
    </row>
    <row r="406">
      <c r="A406" s="9">
        <f>IF(OR(B406&lt;&gt;"",D406&lt;&gt;"",F406&lt;&gt;"",G406&lt;&gt;""),MAX(A$6:A405)+1,"")</f>
        <v/>
      </c>
      <c r="B406" s="10" t="n"/>
      <c r="C406" s="11" t="n"/>
      <c r="D406" s="12" t="n"/>
      <c r="E406" s="12" t="n"/>
      <c r="F406" s="13" t="n"/>
      <c r="G406" s="13" t="n"/>
      <c r="H406" s="14" t="n"/>
      <c r="I406" s="15">
        <f>IF(N(F406)+N(G406)=0,"",ROUND((N(F406)+N(G406))*N(H406)/(1+N(H406)),2))</f>
        <v/>
      </c>
      <c r="J406" s="15">
        <f>IF(OR(B406&lt;&gt;"",D406&lt;&gt;"",F406&lt;&gt;"",G406&lt;&gt;""),ROUND(Einstellungen!$B$5+SUM(F$7:F406)-SUM(G$7:G406),2),"")</f>
        <v/>
      </c>
      <c r="K406" s="16">
        <f>IF(OR(B406&lt;&gt;"",D406&lt;&gt;"",F406&lt;&gt;"",G406&lt;&gt;""),MID(IF(AND(F406&lt;&gt;"",G406&lt;&gt;""),"; Einnahme und Ausgabe in einer Zeile","")&amp;IF(AND(F406="",G406=""),"; Betrag fehlt","")&amp;IF(B406="","; Datum fehlt",IF(B406&lt;MAX(B$6:B405),"; Datum früher als darüber","")&amp;IF(AND(Einstellungen!$B$6&lt;&gt;"",B406&lt;Einstellungen!$B$6),"; Datum vor dem Anfangsbestand",""))&amp;IF(C406="","; Beleg fehlt","")&amp;IF(N(J406)&lt;0,"; Kassenbestand negativ",""),3,250),"")</f>
        <v/>
      </c>
    </row>
    <row r="407">
      <c r="A407" s="9">
        <f>IF(OR(B407&lt;&gt;"",D407&lt;&gt;"",F407&lt;&gt;"",G407&lt;&gt;""),MAX(A$6:A406)+1,"")</f>
        <v/>
      </c>
      <c r="B407" s="10" t="n"/>
      <c r="C407" s="11" t="n"/>
      <c r="D407" s="12" t="n"/>
      <c r="E407" s="12" t="n"/>
      <c r="F407" s="13" t="n"/>
      <c r="G407" s="13" t="n"/>
      <c r="H407" s="14" t="n"/>
      <c r="I407" s="15">
        <f>IF(N(F407)+N(G407)=0,"",ROUND((N(F407)+N(G407))*N(H407)/(1+N(H407)),2))</f>
        <v/>
      </c>
      <c r="J407" s="15">
        <f>IF(OR(B407&lt;&gt;"",D407&lt;&gt;"",F407&lt;&gt;"",G407&lt;&gt;""),ROUND(Einstellungen!$B$5+SUM(F$7:F407)-SUM(G$7:G407),2),"")</f>
        <v/>
      </c>
      <c r="K407" s="16">
        <f>IF(OR(B407&lt;&gt;"",D407&lt;&gt;"",F407&lt;&gt;"",G407&lt;&gt;""),MID(IF(AND(F407&lt;&gt;"",G407&lt;&gt;""),"; Einnahme und Ausgabe in einer Zeile","")&amp;IF(AND(F407="",G407=""),"; Betrag fehlt","")&amp;IF(B407="","; Datum fehlt",IF(B407&lt;MAX(B$6:B406),"; Datum früher als darüber","")&amp;IF(AND(Einstellungen!$B$6&lt;&gt;"",B407&lt;Einstellungen!$B$6),"; Datum vor dem Anfangsbestand",""))&amp;IF(C407="","; Beleg fehlt","")&amp;IF(N(J407)&lt;0,"; Kassenbestand negativ",""),3,250),"")</f>
        <v/>
      </c>
    </row>
    <row r="408">
      <c r="A408" s="9">
        <f>IF(OR(B408&lt;&gt;"",D408&lt;&gt;"",F408&lt;&gt;"",G408&lt;&gt;""),MAX(A$6:A407)+1,"")</f>
        <v/>
      </c>
      <c r="B408" s="10" t="n"/>
      <c r="C408" s="11" t="n"/>
      <c r="D408" s="12" t="n"/>
      <c r="E408" s="12" t="n"/>
      <c r="F408" s="13" t="n"/>
      <c r="G408" s="13" t="n"/>
      <c r="H408" s="14" t="n"/>
      <c r="I408" s="15">
        <f>IF(N(F408)+N(G408)=0,"",ROUND((N(F408)+N(G408))*N(H408)/(1+N(H408)),2))</f>
        <v/>
      </c>
      <c r="J408" s="15">
        <f>IF(OR(B408&lt;&gt;"",D408&lt;&gt;"",F408&lt;&gt;"",G408&lt;&gt;""),ROUND(Einstellungen!$B$5+SUM(F$7:F408)-SUM(G$7:G408),2),"")</f>
        <v/>
      </c>
      <c r="K408" s="16">
        <f>IF(OR(B408&lt;&gt;"",D408&lt;&gt;"",F408&lt;&gt;"",G408&lt;&gt;""),MID(IF(AND(F408&lt;&gt;"",G408&lt;&gt;""),"; Einnahme und Ausgabe in einer Zeile","")&amp;IF(AND(F408="",G408=""),"; Betrag fehlt","")&amp;IF(B408="","; Datum fehlt",IF(B408&lt;MAX(B$6:B407),"; Datum früher als darüber","")&amp;IF(AND(Einstellungen!$B$6&lt;&gt;"",B408&lt;Einstellungen!$B$6),"; Datum vor dem Anfangsbestand",""))&amp;IF(C408="","; Beleg fehlt","")&amp;IF(N(J408)&lt;0,"; Kassenbestand negativ",""),3,250),"")</f>
        <v/>
      </c>
    </row>
    <row r="409">
      <c r="A409" s="9">
        <f>IF(OR(B409&lt;&gt;"",D409&lt;&gt;"",F409&lt;&gt;"",G409&lt;&gt;""),MAX(A$6:A408)+1,"")</f>
        <v/>
      </c>
      <c r="B409" s="10" t="n"/>
      <c r="C409" s="11" t="n"/>
      <c r="D409" s="12" t="n"/>
      <c r="E409" s="12" t="n"/>
      <c r="F409" s="13" t="n"/>
      <c r="G409" s="13" t="n"/>
      <c r="H409" s="14" t="n"/>
      <c r="I409" s="15">
        <f>IF(N(F409)+N(G409)=0,"",ROUND((N(F409)+N(G409))*N(H409)/(1+N(H409)),2))</f>
        <v/>
      </c>
      <c r="J409" s="15">
        <f>IF(OR(B409&lt;&gt;"",D409&lt;&gt;"",F409&lt;&gt;"",G409&lt;&gt;""),ROUND(Einstellungen!$B$5+SUM(F$7:F409)-SUM(G$7:G409),2),"")</f>
        <v/>
      </c>
      <c r="K409" s="16">
        <f>IF(OR(B409&lt;&gt;"",D409&lt;&gt;"",F409&lt;&gt;"",G409&lt;&gt;""),MID(IF(AND(F409&lt;&gt;"",G409&lt;&gt;""),"; Einnahme und Ausgabe in einer Zeile","")&amp;IF(AND(F409="",G409=""),"; Betrag fehlt","")&amp;IF(B409="","; Datum fehlt",IF(B409&lt;MAX(B$6:B408),"; Datum früher als darüber","")&amp;IF(AND(Einstellungen!$B$6&lt;&gt;"",B409&lt;Einstellungen!$B$6),"; Datum vor dem Anfangsbestand",""))&amp;IF(C409="","; Beleg fehlt","")&amp;IF(N(J409)&lt;0,"; Kassenbestand negativ",""),3,250),"")</f>
        <v/>
      </c>
    </row>
    <row r="410">
      <c r="A410" s="9">
        <f>IF(OR(B410&lt;&gt;"",D410&lt;&gt;"",F410&lt;&gt;"",G410&lt;&gt;""),MAX(A$6:A409)+1,"")</f>
        <v/>
      </c>
      <c r="B410" s="10" t="n"/>
      <c r="C410" s="11" t="n"/>
      <c r="D410" s="12" t="n"/>
      <c r="E410" s="12" t="n"/>
      <c r="F410" s="13" t="n"/>
      <c r="G410" s="13" t="n"/>
      <c r="H410" s="14" t="n"/>
      <c r="I410" s="15">
        <f>IF(N(F410)+N(G410)=0,"",ROUND((N(F410)+N(G410))*N(H410)/(1+N(H410)),2))</f>
        <v/>
      </c>
      <c r="J410" s="15">
        <f>IF(OR(B410&lt;&gt;"",D410&lt;&gt;"",F410&lt;&gt;"",G410&lt;&gt;""),ROUND(Einstellungen!$B$5+SUM(F$7:F410)-SUM(G$7:G410),2),"")</f>
        <v/>
      </c>
      <c r="K410" s="16">
        <f>IF(OR(B410&lt;&gt;"",D410&lt;&gt;"",F410&lt;&gt;"",G410&lt;&gt;""),MID(IF(AND(F410&lt;&gt;"",G410&lt;&gt;""),"; Einnahme und Ausgabe in einer Zeile","")&amp;IF(AND(F410="",G410=""),"; Betrag fehlt","")&amp;IF(B410="","; Datum fehlt",IF(B410&lt;MAX(B$6:B409),"; Datum früher als darüber","")&amp;IF(AND(Einstellungen!$B$6&lt;&gt;"",B410&lt;Einstellungen!$B$6),"; Datum vor dem Anfangsbestand",""))&amp;IF(C410="","; Beleg fehlt","")&amp;IF(N(J410)&lt;0,"; Kassenbestand negativ",""),3,250),"")</f>
        <v/>
      </c>
    </row>
    <row r="411">
      <c r="A411" s="9">
        <f>IF(OR(B411&lt;&gt;"",D411&lt;&gt;"",F411&lt;&gt;"",G411&lt;&gt;""),MAX(A$6:A410)+1,"")</f>
        <v/>
      </c>
      <c r="B411" s="10" t="n"/>
      <c r="C411" s="11" t="n"/>
      <c r="D411" s="12" t="n"/>
      <c r="E411" s="12" t="n"/>
      <c r="F411" s="13" t="n"/>
      <c r="G411" s="13" t="n"/>
      <c r="H411" s="14" t="n"/>
      <c r="I411" s="15">
        <f>IF(N(F411)+N(G411)=0,"",ROUND((N(F411)+N(G411))*N(H411)/(1+N(H411)),2))</f>
        <v/>
      </c>
      <c r="J411" s="15">
        <f>IF(OR(B411&lt;&gt;"",D411&lt;&gt;"",F411&lt;&gt;"",G411&lt;&gt;""),ROUND(Einstellungen!$B$5+SUM(F$7:F411)-SUM(G$7:G411),2),"")</f>
        <v/>
      </c>
      <c r="K411" s="16">
        <f>IF(OR(B411&lt;&gt;"",D411&lt;&gt;"",F411&lt;&gt;"",G411&lt;&gt;""),MID(IF(AND(F411&lt;&gt;"",G411&lt;&gt;""),"; Einnahme und Ausgabe in einer Zeile","")&amp;IF(AND(F411="",G411=""),"; Betrag fehlt","")&amp;IF(B411="","; Datum fehlt",IF(B411&lt;MAX(B$6:B410),"; Datum früher als darüber","")&amp;IF(AND(Einstellungen!$B$6&lt;&gt;"",B411&lt;Einstellungen!$B$6),"; Datum vor dem Anfangsbestand",""))&amp;IF(C411="","; Beleg fehlt","")&amp;IF(N(J411)&lt;0,"; Kassenbestand negativ",""),3,250),"")</f>
        <v/>
      </c>
    </row>
    <row r="412">
      <c r="A412" s="9">
        <f>IF(OR(B412&lt;&gt;"",D412&lt;&gt;"",F412&lt;&gt;"",G412&lt;&gt;""),MAX(A$6:A411)+1,"")</f>
        <v/>
      </c>
      <c r="B412" s="10" t="n"/>
      <c r="C412" s="11" t="n"/>
      <c r="D412" s="12" t="n"/>
      <c r="E412" s="12" t="n"/>
      <c r="F412" s="13" t="n"/>
      <c r="G412" s="13" t="n"/>
      <c r="H412" s="14" t="n"/>
      <c r="I412" s="15">
        <f>IF(N(F412)+N(G412)=0,"",ROUND((N(F412)+N(G412))*N(H412)/(1+N(H412)),2))</f>
        <v/>
      </c>
      <c r="J412" s="15">
        <f>IF(OR(B412&lt;&gt;"",D412&lt;&gt;"",F412&lt;&gt;"",G412&lt;&gt;""),ROUND(Einstellungen!$B$5+SUM(F$7:F412)-SUM(G$7:G412),2),"")</f>
        <v/>
      </c>
      <c r="K412" s="16">
        <f>IF(OR(B412&lt;&gt;"",D412&lt;&gt;"",F412&lt;&gt;"",G412&lt;&gt;""),MID(IF(AND(F412&lt;&gt;"",G412&lt;&gt;""),"; Einnahme und Ausgabe in einer Zeile","")&amp;IF(AND(F412="",G412=""),"; Betrag fehlt","")&amp;IF(B412="","; Datum fehlt",IF(B412&lt;MAX(B$6:B411),"; Datum früher als darüber","")&amp;IF(AND(Einstellungen!$B$6&lt;&gt;"",B412&lt;Einstellungen!$B$6),"; Datum vor dem Anfangsbestand",""))&amp;IF(C412="","; Beleg fehlt","")&amp;IF(N(J412)&lt;0,"; Kassenbestand negativ",""),3,250),"")</f>
        <v/>
      </c>
    </row>
    <row r="413">
      <c r="A413" s="9">
        <f>IF(OR(B413&lt;&gt;"",D413&lt;&gt;"",F413&lt;&gt;"",G413&lt;&gt;""),MAX(A$6:A412)+1,"")</f>
        <v/>
      </c>
      <c r="B413" s="10" t="n"/>
      <c r="C413" s="11" t="n"/>
      <c r="D413" s="12" t="n"/>
      <c r="E413" s="12" t="n"/>
      <c r="F413" s="13" t="n"/>
      <c r="G413" s="13" t="n"/>
      <c r="H413" s="14" t="n"/>
      <c r="I413" s="15">
        <f>IF(N(F413)+N(G413)=0,"",ROUND((N(F413)+N(G413))*N(H413)/(1+N(H413)),2))</f>
        <v/>
      </c>
      <c r="J413" s="15">
        <f>IF(OR(B413&lt;&gt;"",D413&lt;&gt;"",F413&lt;&gt;"",G413&lt;&gt;""),ROUND(Einstellungen!$B$5+SUM(F$7:F413)-SUM(G$7:G413),2),"")</f>
        <v/>
      </c>
      <c r="K413" s="16">
        <f>IF(OR(B413&lt;&gt;"",D413&lt;&gt;"",F413&lt;&gt;"",G413&lt;&gt;""),MID(IF(AND(F413&lt;&gt;"",G413&lt;&gt;""),"; Einnahme und Ausgabe in einer Zeile","")&amp;IF(AND(F413="",G413=""),"; Betrag fehlt","")&amp;IF(B413="","; Datum fehlt",IF(B413&lt;MAX(B$6:B412),"; Datum früher als darüber","")&amp;IF(AND(Einstellungen!$B$6&lt;&gt;"",B413&lt;Einstellungen!$B$6),"; Datum vor dem Anfangsbestand",""))&amp;IF(C413="","; Beleg fehlt","")&amp;IF(N(J413)&lt;0,"; Kassenbestand negativ",""),3,250),"")</f>
        <v/>
      </c>
    </row>
    <row r="414">
      <c r="A414" s="9">
        <f>IF(OR(B414&lt;&gt;"",D414&lt;&gt;"",F414&lt;&gt;"",G414&lt;&gt;""),MAX(A$6:A413)+1,"")</f>
        <v/>
      </c>
      <c r="B414" s="10" t="n"/>
      <c r="C414" s="11" t="n"/>
      <c r="D414" s="12" t="n"/>
      <c r="E414" s="12" t="n"/>
      <c r="F414" s="13" t="n"/>
      <c r="G414" s="13" t="n"/>
      <c r="H414" s="14" t="n"/>
      <c r="I414" s="15">
        <f>IF(N(F414)+N(G414)=0,"",ROUND((N(F414)+N(G414))*N(H414)/(1+N(H414)),2))</f>
        <v/>
      </c>
      <c r="J414" s="15">
        <f>IF(OR(B414&lt;&gt;"",D414&lt;&gt;"",F414&lt;&gt;"",G414&lt;&gt;""),ROUND(Einstellungen!$B$5+SUM(F$7:F414)-SUM(G$7:G414),2),"")</f>
        <v/>
      </c>
      <c r="K414" s="16">
        <f>IF(OR(B414&lt;&gt;"",D414&lt;&gt;"",F414&lt;&gt;"",G414&lt;&gt;""),MID(IF(AND(F414&lt;&gt;"",G414&lt;&gt;""),"; Einnahme und Ausgabe in einer Zeile","")&amp;IF(AND(F414="",G414=""),"; Betrag fehlt","")&amp;IF(B414="","; Datum fehlt",IF(B414&lt;MAX(B$6:B413),"; Datum früher als darüber","")&amp;IF(AND(Einstellungen!$B$6&lt;&gt;"",B414&lt;Einstellungen!$B$6),"; Datum vor dem Anfangsbestand",""))&amp;IF(C414="","; Beleg fehlt","")&amp;IF(N(J414)&lt;0,"; Kassenbestand negativ",""),3,250),"")</f>
        <v/>
      </c>
    </row>
    <row r="415">
      <c r="A415" s="9">
        <f>IF(OR(B415&lt;&gt;"",D415&lt;&gt;"",F415&lt;&gt;"",G415&lt;&gt;""),MAX(A$6:A414)+1,"")</f>
        <v/>
      </c>
      <c r="B415" s="10" t="n"/>
      <c r="C415" s="11" t="n"/>
      <c r="D415" s="12" t="n"/>
      <c r="E415" s="12" t="n"/>
      <c r="F415" s="13" t="n"/>
      <c r="G415" s="13" t="n"/>
      <c r="H415" s="14" t="n"/>
      <c r="I415" s="15">
        <f>IF(N(F415)+N(G415)=0,"",ROUND((N(F415)+N(G415))*N(H415)/(1+N(H415)),2))</f>
        <v/>
      </c>
      <c r="J415" s="15">
        <f>IF(OR(B415&lt;&gt;"",D415&lt;&gt;"",F415&lt;&gt;"",G415&lt;&gt;""),ROUND(Einstellungen!$B$5+SUM(F$7:F415)-SUM(G$7:G415),2),"")</f>
        <v/>
      </c>
      <c r="K415" s="16">
        <f>IF(OR(B415&lt;&gt;"",D415&lt;&gt;"",F415&lt;&gt;"",G415&lt;&gt;""),MID(IF(AND(F415&lt;&gt;"",G415&lt;&gt;""),"; Einnahme und Ausgabe in einer Zeile","")&amp;IF(AND(F415="",G415=""),"; Betrag fehlt","")&amp;IF(B415="","; Datum fehlt",IF(B415&lt;MAX(B$6:B414),"; Datum früher als darüber","")&amp;IF(AND(Einstellungen!$B$6&lt;&gt;"",B415&lt;Einstellungen!$B$6),"; Datum vor dem Anfangsbestand",""))&amp;IF(C415="","; Beleg fehlt","")&amp;IF(N(J415)&lt;0,"; Kassenbestand negativ",""),3,250),"")</f>
        <v/>
      </c>
    </row>
    <row r="416">
      <c r="A416" s="9">
        <f>IF(OR(B416&lt;&gt;"",D416&lt;&gt;"",F416&lt;&gt;"",G416&lt;&gt;""),MAX(A$6:A415)+1,"")</f>
        <v/>
      </c>
      <c r="B416" s="10" t="n"/>
      <c r="C416" s="11" t="n"/>
      <c r="D416" s="12" t="n"/>
      <c r="E416" s="12" t="n"/>
      <c r="F416" s="13" t="n"/>
      <c r="G416" s="13" t="n"/>
      <c r="H416" s="14" t="n"/>
      <c r="I416" s="15">
        <f>IF(N(F416)+N(G416)=0,"",ROUND((N(F416)+N(G416))*N(H416)/(1+N(H416)),2))</f>
        <v/>
      </c>
      <c r="J416" s="15">
        <f>IF(OR(B416&lt;&gt;"",D416&lt;&gt;"",F416&lt;&gt;"",G416&lt;&gt;""),ROUND(Einstellungen!$B$5+SUM(F$7:F416)-SUM(G$7:G416),2),"")</f>
        <v/>
      </c>
      <c r="K416" s="16">
        <f>IF(OR(B416&lt;&gt;"",D416&lt;&gt;"",F416&lt;&gt;"",G416&lt;&gt;""),MID(IF(AND(F416&lt;&gt;"",G416&lt;&gt;""),"; Einnahme und Ausgabe in einer Zeile","")&amp;IF(AND(F416="",G416=""),"; Betrag fehlt","")&amp;IF(B416="","; Datum fehlt",IF(B416&lt;MAX(B$6:B415),"; Datum früher als darüber","")&amp;IF(AND(Einstellungen!$B$6&lt;&gt;"",B416&lt;Einstellungen!$B$6),"; Datum vor dem Anfangsbestand",""))&amp;IF(C416="","; Beleg fehlt","")&amp;IF(N(J416)&lt;0,"; Kassenbestand negativ",""),3,250),"")</f>
        <v/>
      </c>
    </row>
    <row r="417">
      <c r="A417" s="9">
        <f>IF(OR(B417&lt;&gt;"",D417&lt;&gt;"",F417&lt;&gt;"",G417&lt;&gt;""),MAX(A$6:A416)+1,"")</f>
        <v/>
      </c>
      <c r="B417" s="10" t="n"/>
      <c r="C417" s="11" t="n"/>
      <c r="D417" s="12" t="n"/>
      <c r="E417" s="12" t="n"/>
      <c r="F417" s="13" t="n"/>
      <c r="G417" s="13" t="n"/>
      <c r="H417" s="14" t="n"/>
      <c r="I417" s="15">
        <f>IF(N(F417)+N(G417)=0,"",ROUND((N(F417)+N(G417))*N(H417)/(1+N(H417)),2))</f>
        <v/>
      </c>
      <c r="J417" s="15">
        <f>IF(OR(B417&lt;&gt;"",D417&lt;&gt;"",F417&lt;&gt;"",G417&lt;&gt;""),ROUND(Einstellungen!$B$5+SUM(F$7:F417)-SUM(G$7:G417),2),"")</f>
        <v/>
      </c>
      <c r="K417" s="16">
        <f>IF(OR(B417&lt;&gt;"",D417&lt;&gt;"",F417&lt;&gt;"",G417&lt;&gt;""),MID(IF(AND(F417&lt;&gt;"",G417&lt;&gt;""),"; Einnahme und Ausgabe in einer Zeile","")&amp;IF(AND(F417="",G417=""),"; Betrag fehlt","")&amp;IF(B417="","; Datum fehlt",IF(B417&lt;MAX(B$6:B416),"; Datum früher als darüber","")&amp;IF(AND(Einstellungen!$B$6&lt;&gt;"",B417&lt;Einstellungen!$B$6),"; Datum vor dem Anfangsbestand",""))&amp;IF(C417="","; Beleg fehlt","")&amp;IF(N(J417)&lt;0,"; Kassenbestand negativ",""),3,250),"")</f>
        <v/>
      </c>
    </row>
    <row r="418">
      <c r="A418" s="9">
        <f>IF(OR(B418&lt;&gt;"",D418&lt;&gt;"",F418&lt;&gt;"",G418&lt;&gt;""),MAX(A$6:A417)+1,"")</f>
        <v/>
      </c>
      <c r="B418" s="10" t="n"/>
      <c r="C418" s="11" t="n"/>
      <c r="D418" s="12" t="n"/>
      <c r="E418" s="12" t="n"/>
      <c r="F418" s="13" t="n"/>
      <c r="G418" s="13" t="n"/>
      <c r="H418" s="14" t="n"/>
      <c r="I418" s="15">
        <f>IF(N(F418)+N(G418)=0,"",ROUND((N(F418)+N(G418))*N(H418)/(1+N(H418)),2))</f>
        <v/>
      </c>
      <c r="J418" s="15">
        <f>IF(OR(B418&lt;&gt;"",D418&lt;&gt;"",F418&lt;&gt;"",G418&lt;&gt;""),ROUND(Einstellungen!$B$5+SUM(F$7:F418)-SUM(G$7:G418),2),"")</f>
        <v/>
      </c>
      <c r="K418" s="16">
        <f>IF(OR(B418&lt;&gt;"",D418&lt;&gt;"",F418&lt;&gt;"",G418&lt;&gt;""),MID(IF(AND(F418&lt;&gt;"",G418&lt;&gt;""),"; Einnahme und Ausgabe in einer Zeile","")&amp;IF(AND(F418="",G418=""),"; Betrag fehlt","")&amp;IF(B418="","; Datum fehlt",IF(B418&lt;MAX(B$6:B417),"; Datum früher als darüber","")&amp;IF(AND(Einstellungen!$B$6&lt;&gt;"",B418&lt;Einstellungen!$B$6),"; Datum vor dem Anfangsbestand",""))&amp;IF(C418="","; Beleg fehlt","")&amp;IF(N(J418)&lt;0,"; Kassenbestand negativ",""),3,250),"")</f>
        <v/>
      </c>
    </row>
    <row r="419">
      <c r="A419" s="9">
        <f>IF(OR(B419&lt;&gt;"",D419&lt;&gt;"",F419&lt;&gt;"",G419&lt;&gt;""),MAX(A$6:A418)+1,"")</f>
        <v/>
      </c>
      <c r="B419" s="10" t="n"/>
      <c r="C419" s="11" t="n"/>
      <c r="D419" s="12" t="n"/>
      <c r="E419" s="12" t="n"/>
      <c r="F419" s="13" t="n"/>
      <c r="G419" s="13" t="n"/>
      <c r="H419" s="14" t="n"/>
      <c r="I419" s="15">
        <f>IF(N(F419)+N(G419)=0,"",ROUND((N(F419)+N(G419))*N(H419)/(1+N(H419)),2))</f>
        <v/>
      </c>
      <c r="J419" s="15">
        <f>IF(OR(B419&lt;&gt;"",D419&lt;&gt;"",F419&lt;&gt;"",G419&lt;&gt;""),ROUND(Einstellungen!$B$5+SUM(F$7:F419)-SUM(G$7:G419),2),"")</f>
        <v/>
      </c>
      <c r="K419" s="16">
        <f>IF(OR(B419&lt;&gt;"",D419&lt;&gt;"",F419&lt;&gt;"",G419&lt;&gt;""),MID(IF(AND(F419&lt;&gt;"",G419&lt;&gt;""),"; Einnahme und Ausgabe in einer Zeile","")&amp;IF(AND(F419="",G419=""),"; Betrag fehlt","")&amp;IF(B419="","; Datum fehlt",IF(B419&lt;MAX(B$6:B418),"; Datum früher als darüber","")&amp;IF(AND(Einstellungen!$B$6&lt;&gt;"",B419&lt;Einstellungen!$B$6),"; Datum vor dem Anfangsbestand",""))&amp;IF(C419="","; Beleg fehlt","")&amp;IF(N(J419)&lt;0,"; Kassenbestand negativ",""),3,250),"")</f>
        <v/>
      </c>
    </row>
    <row r="420">
      <c r="A420" s="9">
        <f>IF(OR(B420&lt;&gt;"",D420&lt;&gt;"",F420&lt;&gt;"",G420&lt;&gt;""),MAX(A$6:A419)+1,"")</f>
        <v/>
      </c>
      <c r="B420" s="10" t="n"/>
      <c r="C420" s="11" t="n"/>
      <c r="D420" s="12" t="n"/>
      <c r="E420" s="12" t="n"/>
      <c r="F420" s="13" t="n"/>
      <c r="G420" s="13" t="n"/>
      <c r="H420" s="14" t="n"/>
      <c r="I420" s="15">
        <f>IF(N(F420)+N(G420)=0,"",ROUND((N(F420)+N(G420))*N(H420)/(1+N(H420)),2))</f>
        <v/>
      </c>
      <c r="J420" s="15">
        <f>IF(OR(B420&lt;&gt;"",D420&lt;&gt;"",F420&lt;&gt;"",G420&lt;&gt;""),ROUND(Einstellungen!$B$5+SUM(F$7:F420)-SUM(G$7:G420),2),"")</f>
        <v/>
      </c>
      <c r="K420" s="16">
        <f>IF(OR(B420&lt;&gt;"",D420&lt;&gt;"",F420&lt;&gt;"",G420&lt;&gt;""),MID(IF(AND(F420&lt;&gt;"",G420&lt;&gt;""),"; Einnahme und Ausgabe in einer Zeile","")&amp;IF(AND(F420="",G420=""),"; Betrag fehlt","")&amp;IF(B420="","; Datum fehlt",IF(B420&lt;MAX(B$6:B419),"; Datum früher als darüber","")&amp;IF(AND(Einstellungen!$B$6&lt;&gt;"",B420&lt;Einstellungen!$B$6),"; Datum vor dem Anfangsbestand",""))&amp;IF(C420="","; Beleg fehlt","")&amp;IF(N(J420)&lt;0,"; Kassenbestand negativ",""),3,250),"")</f>
        <v/>
      </c>
    </row>
    <row r="421">
      <c r="A421" s="9">
        <f>IF(OR(B421&lt;&gt;"",D421&lt;&gt;"",F421&lt;&gt;"",G421&lt;&gt;""),MAX(A$6:A420)+1,"")</f>
        <v/>
      </c>
      <c r="B421" s="10" t="n"/>
      <c r="C421" s="11" t="n"/>
      <c r="D421" s="12" t="n"/>
      <c r="E421" s="12" t="n"/>
      <c r="F421" s="13" t="n"/>
      <c r="G421" s="13" t="n"/>
      <c r="H421" s="14" t="n"/>
      <c r="I421" s="15">
        <f>IF(N(F421)+N(G421)=0,"",ROUND((N(F421)+N(G421))*N(H421)/(1+N(H421)),2))</f>
        <v/>
      </c>
      <c r="J421" s="15">
        <f>IF(OR(B421&lt;&gt;"",D421&lt;&gt;"",F421&lt;&gt;"",G421&lt;&gt;""),ROUND(Einstellungen!$B$5+SUM(F$7:F421)-SUM(G$7:G421),2),"")</f>
        <v/>
      </c>
      <c r="K421" s="16">
        <f>IF(OR(B421&lt;&gt;"",D421&lt;&gt;"",F421&lt;&gt;"",G421&lt;&gt;""),MID(IF(AND(F421&lt;&gt;"",G421&lt;&gt;""),"; Einnahme und Ausgabe in einer Zeile","")&amp;IF(AND(F421="",G421=""),"; Betrag fehlt","")&amp;IF(B421="","; Datum fehlt",IF(B421&lt;MAX(B$6:B420),"; Datum früher als darüber","")&amp;IF(AND(Einstellungen!$B$6&lt;&gt;"",B421&lt;Einstellungen!$B$6),"; Datum vor dem Anfangsbestand",""))&amp;IF(C421="","; Beleg fehlt","")&amp;IF(N(J421)&lt;0,"; Kassenbestand negativ",""),3,250),"")</f>
        <v/>
      </c>
    </row>
    <row r="422">
      <c r="A422" s="9">
        <f>IF(OR(B422&lt;&gt;"",D422&lt;&gt;"",F422&lt;&gt;"",G422&lt;&gt;""),MAX(A$6:A421)+1,"")</f>
        <v/>
      </c>
      <c r="B422" s="10" t="n"/>
      <c r="C422" s="11" t="n"/>
      <c r="D422" s="12" t="n"/>
      <c r="E422" s="12" t="n"/>
      <c r="F422" s="13" t="n"/>
      <c r="G422" s="13" t="n"/>
      <c r="H422" s="14" t="n"/>
      <c r="I422" s="15">
        <f>IF(N(F422)+N(G422)=0,"",ROUND((N(F422)+N(G422))*N(H422)/(1+N(H422)),2))</f>
        <v/>
      </c>
      <c r="J422" s="15">
        <f>IF(OR(B422&lt;&gt;"",D422&lt;&gt;"",F422&lt;&gt;"",G422&lt;&gt;""),ROUND(Einstellungen!$B$5+SUM(F$7:F422)-SUM(G$7:G422),2),"")</f>
        <v/>
      </c>
      <c r="K422" s="16">
        <f>IF(OR(B422&lt;&gt;"",D422&lt;&gt;"",F422&lt;&gt;"",G422&lt;&gt;""),MID(IF(AND(F422&lt;&gt;"",G422&lt;&gt;""),"; Einnahme und Ausgabe in einer Zeile","")&amp;IF(AND(F422="",G422=""),"; Betrag fehlt","")&amp;IF(B422="","; Datum fehlt",IF(B422&lt;MAX(B$6:B421),"; Datum früher als darüber","")&amp;IF(AND(Einstellungen!$B$6&lt;&gt;"",B422&lt;Einstellungen!$B$6),"; Datum vor dem Anfangsbestand",""))&amp;IF(C422="","; Beleg fehlt","")&amp;IF(N(J422)&lt;0,"; Kassenbestand negativ",""),3,250),"")</f>
        <v/>
      </c>
    </row>
    <row r="423">
      <c r="A423" s="9">
        <f>IF(OR(B423&lt;&gt;"",D423&lt;&gt;"",F423&lt;&gt;"",G423&lt;&gt;""),MAX(A$6:A422)+1,"")</f>
        <v/>
      </c>
      <c r="B423" s="10" t="n"/>
      <c r="C423" s="11" t="n"/>
      <c r="D423" s="12" t="n"/>
      <c r="E423" s="12" t="n"/>
      <c r="F423" s="13" t="n"/>
      <c r="G423" s="13" t="n"/>
      <c r="H423" s="14" t="n"/>
      <c r="I423" s="15">
        <f>IF(N(F423)+N(G423)=0,"",ROUND((N(F423)+N(G423))*N(H423)/(1+N(H423)),2))</f>
        <v/>
      </c>
      <c r="J423" s="15">
        <f>IF(OR(B423&lt;&gt;"",D423&lt;&gt;"",F423&lt;&gt;"",G423&lt;&gt;""),ROUND(Einstellungen!$B$5+SUM(F$7:F423)-SUM(G$7:G423),2),"")</f>
        <v/>
      </c>
      <c r="K423" s="16">
        <f>IF(OR(B423&lt;&gt;"",D423&lt;&gt;"",F423&lt;&gt;"",G423&lt;&gt;""),MID(IF(AND(F423&lt;&gt;"",G423&lt;&gt;""),"; Einnahme und Ausgabe in einer Zeile","")&amp;IF(AND(F423="",G423=""),"; Betrag fehlt","")&amp;IF(B423="","; Datum fehlt",IF(B423&lt;MAX(B$6:B422),"; Datum früher als darüber","")&amp;IF(AND(Einstellungen!$B$6&lt;&gt;"",B423&lt;Einstellungen!$B$6),"; Datum vor dem Anfangsbestand",""))&amp;IF(C423="","; Beleg fehlt","")&amp;IF(N(J423)&lt;0,"; Kassenbestand negativ",""),3,250),"")</f>
        <v/>
      </c>
    </row>
    <row r="424">
      <c r="A424" s="9">
        <f>IF(OR(B424&lt;&gt;"",D424&lt;&gt;"",F424&lt;&gt;"",G424&lt;&gt;""),MAX(A$6:A423)+1,"")</f>
        <v/>
      </c>
      <c r="B424" s="10" t="n"/>
      <c r="C424" s="11" t="n"/>
      <c r="D424" s="12" t="n"/>
      <c r="E424" s="12" t="n"/>
      <c r="F424" s="13" t="n"/>
      <c r="G424" s="13" t="n"/>
      <c r="H424" s="14" t="n"/>
      <c r="I424" s="15">
        <f>IF(N(F424)+N(G424)=0,"",ROUND((N(F424)+N(G424))*N(H424)/(1+N(H424)),2))</f>
        <v/>
      </c>
      <c r="J424" s="15">
        <f>IF(OR(B424&lt;&gt;"",D424&lt;&gt;"",F424&lt;&gt;"",G424&lt;&gt;""),ROUND(Einstellungen!$B$5+SUM(F$7:F424)-SUM(G$7:G424),2),"")</f>
        <v/>
      </c>
      <c r="K424" s="16">
        <f>IF(OR(B424&lt;&gt;"",D424&lt;&gt;"",F424&lt;&gt;"",G424&lt;&gt;""),MID(IF(AND(F424&lt;&gt;"",G424&lt;&gt;""),"; Einnahme und Ausgabe in einer Zeile","")&amp;IF(AND(F424="",G424=""),"; Betrag fehlt","")&amp;IF(B424="","; Datum fehlt",IF(B424&lt;MAX(B$6:B423),"; Datum früher als darüber","")&amp;IF(AND(Einstellungen!$B$6&lt;&gt;"",B424&lt;Einstellungen!$B$6),"; Datum vor dem Anfangsbestand",""))&amp;IF(C424="","; Beleg fehlt","")&amp;IF(N(J424)&lt;0,"; Kassenbestand negativ",""),3,250),"")</f>
        <v/>
      </c>
    </row>
    <row r="425">
      <c r="A425" s="9">
        <f>IF(OR(B425&lt;&gt;"",D425&lt;&gt;"",F425&lt;&gt;"",G425&lt;&gt;""),MAX(A$6:A424)+1,"")</f>
        <v/>
      </c>
      <c r="B425" s="10" t="n"/>
      <c r="C425" s="11" t="n"/>
      <c r="D425" s="12" t="n"/>
      <c r="E425" s="12" t="n"/>
      <c r="F425" s="13" t="n"/>
      <c r="G425" s="13" t="n"/>
      <c r="H425" s="14" t="n"/>
      <c r="I425" s="15">
        <f>IF(N(F425)+N(G425)=0,"",ROUND((N(F425)+N(G425))*N(H425)/(1+N(H425)),2))</f>
        <v/>
      </c>
      <c r="J425" s="15">
        <f>IF(OR(B425&lt;&gt;"",D425&lt;&gt;"",F425&lt;&gt;"",G425&lt;&gt;""),ROUND(Einstellungen!$B$5+SUM(F$7:F425)-SUM(G$7:G425),2),"")</f>
        <v/>
      </c>
      <c r="K425" s="16">
        <f>IF(OR(B425&lt;&gt;"",D425&lt;&gt;"",F425&lt;&gt;"",G425&lt;&gt;""),MID(IF(AND(F425&lt;&gt;"",G425&lt;&gt;""),"; Einnahme und Ausgabe in einer Zeile","")&amp;IF(AND(F425="",G425=""),"; Betrag fehlt","")&amp;IF(B425="","; Datum fehlt",IF(B425&lt;MAX(B$6:B424),"; Datum früher als darüber","")&amp;IF(AND(Einstellungen!$B$6&lt;&gt;"",B425&lt;Einstellungen!$B$6),"; Datum vor dem Anfangsbestand",""))&amp;IF(C425="","; Beleg fehlt","")&amp;IF(N(J425)&lt;0,"; Kassenbestand negativ",""),3,250),"")</f>
        <v/>
      </c>
    </row>
    <row r="426">
      <c r="A426" s="9">
        <f>IF(OR(B426&lt;&gt;"",D426&lt;&gt;"",F426&lt;&gt;"",G426&lt;&gt;""),MAX(A$6:A425)+1,"")</f>
        <v/>
      </c>
      <c r="B426" s="10" t="n"/>
      <c r="C426" s="11" t="n"/>
      <c r="D426" s="12" t="n"/>
      <c r="E426" s="12" t="n"/>
      <c r="F426" s="13" t="n"/>
      <c r="G426" s="13" t="n"/>
      <c r="H426" s="14" t="n"/>
      <c r="I426" s="15">
        <f>IF(N(F426)+N(G426)=0,"",ROUND((N(F426)+N(G426))*N(H426)/(1+N(H426)),2))</f>
        <v/>
      </c>
      <c r="J426" s="15">
        <f>IF(OR(B426&lt;&gt;"",D426&lt;&gt;"",F426&lt;&gt;"",G426&lt;&gt;""),ROUND(Einstellungen!$B$5+SUM(F$7:F426)-SUM(G$7:G426),2),"")</f>
        <v/>
      </c>
      <c r="K426" s="16">
        <f>IF(OR(B426&lt;&gt;"",D426&lt;&gt;"",F426&lt;&gt;"",G426&lt;&gt;""),MID(IF(AND(F426&lt;&gt;"",G426&lt;&gt;""),"; Einnahme und Ausgabe in einer Zeile","")&amp;IF(AND(F426="",G426=""),"; Betrag fehlt","")&amp;IF(B426="","; Datum fehlt",IF(B426&lt;MAX(B$6:B425),"; Datum früher als darüber","")&amp;IF(AND(Einstellungen!$B$6&lt;&gt;"",B426&lt;Einstellungen!$B$6),"; Datum vor dem Anfangsbestand",""))&amp;IF(C426="","; Beleg fehlt","")&amp;IF(N(J426)&lt;0,"; Kassenbestand negativ",""),3,250),"")</f>
        <v/>
      </c>
    </row>
    <row r="427">
      <c r="A427" s="9">
        <f>IF(OR(B427&lt;&gt;"",D427&lt;&gt;"",F427&lt;&gt;"",G427&lt;&gt;""),MAX(A$6:A426)+1,"")</f>
        <v/>
      </c>
      <c r="B427" s="10" t="n"/>
      <c r="C427" s="11" t="n"/>
      <c r="D427" s="12" t="n"/>
      <c r="E427" s="12" t="n"/>
      <c r="F427" s="13" t="n"/>
      <c r="G427" s="13" t="n"/>
      <c r="H427" s="14" t="n"/>
      <c r="I427" s="15">
        <f>IF(N(F427)+N(G427)=0,"",ROUND((N(F427)+N(G427))*N(H427)/(1+N(H427)),2))</f>
        <v/>
      </c>
      <c r="J427" s="15">
        <f>IF(OR(B427&lt;&gt;"",D427&lt;&gt;"",F427&lt;&gt;"",G427&lt;&gt;""),ROUND(Einstellungen!$B$5+SUM(F$7:F427)-SUM(G$7:G427),2),"")</f>
        <v/>
      </c>
      <c r="K427" s="16">
        <f>IF(OR(B427&lt;&gt;"",D427&lt;&gt;"",F427&lt;&gt;"",G427&lt;&gt;""),MID(IF(AND(F427&lt;&gt;"",G427&lt;&gt;""),"; Einnahme und Ausgabe in einer Zeile","")&amp;IF(AND(F427="",G427=""),"; Betrag fehlt","")&amp;IF(B427="","; Datum fehlt",IF(B427&lt;MAX(B$6:B426),"; Datum früher als darüber","")&amp;IF(AND(Einstellungen!$B$6&lt;&gt;"",B427&lt;Einstellungen!$B$6),"; Datum vor dem Anfangsbestand",""))&amp;IF(C427="","; Beleg fehlt","")&amp;IF(N(J427)&lt;0,"; Kassenbestand negativ",""),3,250),"")</f>
        <v/>
      </c>
    </row>
    <row r="428">
      <c r="A428" s="9">
        <f>IF(OR(B428&lt;&gt;"",D428&lt;&gt;"",F428&lt;&gt;"",G428&lt;&gt;""),MAX(A$6:A427)+1,"")</f>
        <v/>
      </c>
      <c r="B428" s="10" t="n"/>
      <c r="C428" s="11" t="n"/>
      <c r="D428" s="12" t="n"/>
      <c r="E428" s="12" t="n"/>
      <c r="F428" s="13" t="n"/>
      <c r="G428" s="13" t="n"/>
      <c r="H428" s="14" t="n"/>
      <c r="I428" s="15">
        <f>IF(N(F428)+N(G428)=0,"",ROUND((N(F428)+N(G428))*N(H428)/(1+N(H428)),2))</f>
        <v/>
      </c>
      <c r="J428" s="15">
        <f>IF(OR(B428&lt;&gt;"",D428&lt;&gt;"",F428&lt;&gt;"",G428&lt;&gt;""),ROUND(Einstellungen!$B$5+SUM(F$7:F428)-SUM(G$7:G428),2),"")</f>
        <v/>
      </c>
      <c r="K428" s="16">
        <f>IF(OR(B428&lt;&gt;"",D428&lt;&gt;"",F428&lt;&gt;"",G428&lt;&gt;""),MID(IF(AND(F428&lt;&gt;"",G428&lt;&gt;""),"; Einnahme und Ausgabe in einer Zeile","")&amp;IF(AND(F428="",G428=""),"; Betrag fehlt","")&amp;IF(B428="","; Datum fehlt",IF(B428&lt;MAX(B$6:B427),"; Datum früher als darüber","")&amp;IF(AND(Einstellungen!$B$6&lt;&gt;"",B428&lt;Einstellungen!$B$6),"; Datum vor dem Anfangsbestand",""))&amp;IF(C428="","; Beleg fehlt","")&amp;IF(N(J428)&lt;0,"; Kassenbestand negativ",""),3,250),"")</f>
        <v/>
      </c>
    </row>
    <row r="429">
      <c r="A429" s="9">
        <f>IF(OR(B429&lt;&gt;"",D429&lt;&gt;"",F429&lt;&gt;"",G429&lt;&gt;""),MAX(A$6:A428)+1,"")</f>
        <v/>
      </c>
      <c r="B429" s="10" t="n"/>
      <c r="C429" s="11" t="n"/>
      <c r="D429" s="12" t="n"/>
      <c r="E429" s="12" t="n"/>
      <c r="F429" s="13" t="n"/>
      <c r="G429" s="13" t="n"/>
      <c r="H429" s="14" t="n"/>
      <c r="I429" s="15">
        <f>IF(N(F429)+N(G429)=0,"",ROUND((N(F429)+N(G429))*N(H429)/(1+N(H429)),2))</f>
        <v/>
      </c>
      <c r="J429" s="15">
        <f>IF(OR(B429&lt;&gt;"",D429&lt;&gt;"",F429&lt;&gt;"",G429&lt;&gt;""),ROUND(Einstellungen!$B$5+SUM(F$7:F429)-SUM(G$7:G429),2),"")</f>
        <v/>
      </c>
      <c r="K429" s="16">
        <f>IF(OR(B429&lt;&gt;"",D429&lt;&gt;"",F429&lt;&gt;"",G429&lt;&gt;""),MID(IF(AND(F429&lt;&gt;"",G429&lt;&gt;""),"; Einnahme und Ausgabe in einer Zeile","")&amp;IF(AND(F429="",G429=""),"; Betrag fehlt","")&amp;IF(B429="","; Datum fehlt",IF(B429&lt;MAX(B$6:B428),"; Datum früher als darüber","")&amp;IF(AND(Einstellungen!$B$6&lt;&gt;"",B429&lt;Einstellungen!$B$6),"; Datum vor dem Anfangsbestand",""))&amp;IF(C429="","; Beleg fehlt","")&amp;IF(N(J429)&lt;0,"; Kassenbestand negativ",""),3,250),"")</f>
        <v/>
      </c>
    </row>
    <row r="430">
      <c r="A430" s="9">
        <f>IF(OR(B430&lt;&gt;"",D430&lt;&gt;"",F430&lt;&gt;"",G430&lt;&gt;""),MAX(A$6:A429)+1,"")</f>
        <v/>
      </c>
      <c r="B430" s="10" t="n"/>
      <c r="C430" s="11" t="n"/>
      <c r="D430" s="12" t="n"/>
      <c r="E430" s="12" t="n"/>
      <c r="F430" s="13" t="n"/>
      <c r="G430" s="13" t="n"/>
      <c r="H430" s="14" t="n"/>
      <c r="I430" s="15">
        <f>IF(N(F430)+N(G430)=0,"",ROUND((N(F430)+N(G430))*N(H430)/(1+N(H430)),2))</f>
        <v/>
      </c>
      <c r="J430" s="15">
        <f>IF(OR(B430&lt;&gt;"",D430&lt;&gt;"",F430&lt;&gt;"",G430&lt;&gt;""),ROUND(Einstellungen!$B$5+SUM(F$7:F430)-SUM(G$7:G430),2),"")</f>
        <v/>
      </c>
      <c r="K430" s="16">
        <f>IF(OR(B430&lt;&gt;"",D430&lt;&gt;"",F430&lt;&gt;"",G430&lt;&gt;""),MID(IF(AND(F430&lt;&gt;"",G430&lt;&gt;""),"; Einnahme und Ausgabe in einer Zeile","")&amp;IF(AND(F430="",G430=""),"; Betrag fehlt","")&amp;IF(B430="","; Datum fehlt",IF(B430&lt;MAX(B$6:B429),"; Datum früher als darüber","")&amp;IF(AND(Einstellungen!$B$6&lt;&gt;"",B430&lt;Einstellungen!$B$6),"; Datum vor dem Anfangsbestand",""))&amp;IF(C430="","; Beleg fehlt","")&amp;IF(N(J430)&lt;0,"; Kassenbestand negativ",""),3,250),"")</f>
        <v/>
      </c>
    </row>
    <row r="431">
      <c r="A431" s="9">
        <f>IF(OR(B431&lt;&gt;"",D431&lt;&gt;"",F431&lt;&gt;"",G431&lt;&gt;""),MAX(A$6:A430)+1,"")</f>
        <v/>
      </c>
      <c r="B431" s="10" t="n"/>
      <c r="C431" s="11" t="n"/>
      <c r="D431" s="12" t="n"/>
      <c r="E431" s="12" t="n"/>
      <c r="F431" s="13" t="n"/>
      <c r="G431" s="13" t="n"/>
      <c r="H431" s="14" t="n"/>
      <c r="I431" s="15">
        <f>IF(N(F431)+N(G431)=0,"",ROUND((N(F431)+N(G431))*N(H431)/(1+N(H431)),2))</f>
        <v/>
      </c>
      <c r="J431" s="15">
        <f>IF(OR(B431&lt;&gt;"",D431&lt;&gt;"",F431&lt;&gt;"",G431&lt;&gt;""),ROUND(Einstellungen!$B$5+SUM(F$7:F431)-SUM(G$7:G431),2),"")</f>
        <v/>
      </c>
      <c r="K431" s="16">
        <f>IF(OR(B431&lt;&gt;"",D431&lt;&gt;"",F431&lt;&gt;"",G431&lt;&gt;""),MID(IF(AND(F431&lt;&gt;"",G431&lt;&gt;""),"; Einnahme und Ausgabe in einer Zeile","")&amp;IF(AND(F431="",G431=""),"; Betrag fehlt","")&amp;IF(B431="","; Datum fehlt",IF(B431&lt;MAX(B$6:B430),"; Datum früher als darüber","")&amp;IF(AND(Einstellungen!$B$6&lt;&gt;"",B431&lt;Einstellungen!$B$6),"; Datum vor dem Anfangsbestand",""))&amp;IF(C431="","; Beleg fehlt","")&amp;IF(N(J431)&lt;0,"; Kassenbestand negativ",""),3,250),"")</f>
        <v/>
      </c>
    </row>
    <row r="432">
      <c r="A432" s="9">
        <f>IF(OR(B432&lt;&gt;"",D432&lt;&gt;"",F432&lt;&gt;"",G432&lt;&gt;""),MAX(A$6:A431)+1,"")</f>
        <v/>
      </c>
      <c r="B432" s="10" t="n"/>
      <c r="C432" s="11" t="n"/>
      <c r="D432" s="12" t="n"/>
      <c r="E432" s="12" t="n"/>
      <c r="F432" s="13" t="n"/>
      <c r="G432" s="13" t="n"/>
      <c r="H432" s="14" t="n"/>
      <c r="I432" s="15">
        <f>IF(N(F432)+N(G432)=0,"",ROUND((N(F432)+N(G432))*N(H432)/(1+N(H432)),2))</f>
        <v/>
      </c>
      <c r="J432" s="15">
        <f>IF(OR(B432&lt;&gt;"",D432&lt;&gt;"",F432&lt;&gt;"",G432&lt;&gt;""),ROUND(Einstellungen!$B$5+SUM(F$7:F432)-SUM(G$7:G432),2),"")</f>
        <v/>
      </c>
      <c r="K432" s="16">
        <f>IF(OR(B432&lt;&gt;"",D432&lt;&gt;"",F432&lt;&gt;"",G432&lt;&gt;""),MID(IF(AND(F432&lt;&gt;"",G432&lt;&gt;""),"; Einnahme und Ausgabe in einer Zeile","")&amp;IF(AND(F432="",G432=""),"; Betrag fehlt","")&amp;IF(B432="","; Datum fehlt",IF(B432&lt;MAX(B$6:B431),"; Datum früher als darüber","")&amp;IF(AND(Einstellungen!$B$6&lt;&gt;"",B432&lt;Einstellungen!$B$6),"; Datum vor dem Anfangsbestand",""))&amp;IF(C432="","; Beleg fehlt","")&amp;IF(N(J432)&lt;0,"; Kassenbestand negativ",""),3,250),"")</f>
        <v/>
      </c>
    </row>
    <row r="433">
      <c r="A433" s="9">
        <f>IF(OR(B433&lt;&gt;"",D433&lt;&gt;"",F433&lt;&gt;"",G433&lt;&gt;""),MAX(A$6:A432)+1,"")</f>
        <v/>
      </c>
      <c r="B433" s="10" t="n"/>
      <c r="C433" s="11" t="n"/>
      <c r="D433" s="12" t="n"/>
      <c r="E433" s="12" t="n"/>
      <c r="F433" s="13" t="n"/>
      <c r="G433" s="13" t="n"/>
      <c r="H433" s="14" t="n"/>
      <c r="I433" s="15">
        <f>IF(N(F433)+N(G433)=0,"",ROUND((N(F433)+N(G433))*N(H433)/(1+N(H433)),2))</f>
        <v/>
      </c>
      <c r="J433" s="15">
        <f>IF(OR(B433&lt;&gt;"",D433&lt;&gt;"",F433&lt;&gt;"",G433&lt;&gt;""),ROUND(Einstellungen!$B$5+SUM(F$7:F433)-SUM(G$7:G433),2),"")</f>
        <v/>
      </c>
      <c r="K433" s="16">
        <f>IF(OR(B433&lt;&gt;"",D433&lt;&gt;"",F433&lt;&gt;"",G433&lt;&gt;""),MID(IF(AND(F433&lt;&gt;"",G433&lt;&gt;""),"; Einnahme und Ausgabe in einer Zeile","")&amp;IF(AND(F433="",G433=""),"; Betrag fehlt","")&amp;IF(B433="","; Datum fehlt",IF(B433&lt;MAX(B$6:B432),"; Datum früher als darüber","")&amp;IF(AND(Einstellungen!$B$6&lt;&gt;"",B433&lt;Einstellungen!$B$6),"; Datum vor dem Anfangsbestand",""))&amp;IF(C433="","; Beleg fehlt","")&amp;IF(N(J433)&lt;0,"; Kassenbestand negativ",""),3,250),"")</f>
        <v/>
      </c>
    </row>
    <row r="434">
      <c r="A434" s="9">
        <f>IF(OR(B434&lt;&gt;"",D434&lt;&gt;"",F434&lt;&gt;"",G434&lt;&gt;""),MAX(A$6:A433)+1,"")</f>
        <v/>
      </c>
      <c r="B434" s="10" t="n"/>
      <c r="C434" s="11" t="n"/>
      <c r="D434" s="12" t="n"/>
      <c r="E434" s="12" t="n"/>
      <c r="F434" s="13" t="n"/>
      <c r="G434" s="13" t="n"/>
      <c r="H434" s="14" t="n"/>
      <c r="I434" s="15">
        <f>IF(N(F434)+N(G434)=0,"",ROUND((N(F434)+N(G434))*N(H434)/(1+N(H434)),2))</f>
        <v/>
      </c>
      <c r="J434" s="15">
        <f>IF(OR(B434&lt;&gt;"",D434&lt;&gt;"",F434&lt;&gt;"",G434&lt;&gt;""),ROUND(Einstellungen!$B$5+SUM(F$7:F434)-SUM(G$7:G434),2),"")</f>
        <v/>
      </c>
      <c r="K434" s="16">
        <f>IF(OR(B434&lt;&gt;"",D434&lt;&gt;"",F434&lt;&gt;"",G434&lt;&gt;""),MID(IF(AND(F434&lt;&gt;"",G434&lt;&gt;""),"; Einnahme und Ausgabe in einer Zeile","")&amp;IF(AND(F434="",G434=""),"; Betrag fehlt","")&amp;IF(B434="","; Datum fehlt",IF(B434&lt;MAX(B$6:B433),"; Datum früher als darüber","")&amp;IF(AND(Einstellungen!$B$6&lt;&gt;"",B434&lt;Einstellungen!$B$6),"; Datum vor dem Anfangsbestand",""))&amp;IF(C434="","; Beleg fehlt","")&amp;IF(N(J434)&lt;0,"; Kassenbestand negativ",""),3,250),"")</f>
        <v/>
      </c>
    </row>
    <row r="435">
      <c r="A435" s="9">
        <f>IF(OR(B435&lt;&gt;"",D435&lt;&gt;"",F435&lt;&gt;"",G435&lt;&gt;""),MAX(A$6:A434)+1,"")</f>
        <v/>
      </c>
      <c r="B435" s="10" t="n"/>
      <c r="C435" s="11" t="n"/>
      <c r="D435" s="12" t="n"/>
      <c r="E435" s="12" t="n"/>
      <c r="F435" s="13" t="n"/>
      <c r="G435" s="13" t="n"/>
      <c r="H435" s="14" t="n"/>
      <c r="I435" s="15">
        <f>IF(N(F435)+N(G435)=0,"",ROUND((N(F435)+N(G435))*N(H435)/(1+N(H435)),2))</f>
        <v/>
      </c>
      <c r="J435" s="15">
        <f>IF(OR(B435&lt;&gt;"",D435&lt;&gt;"",F435&lt;&gt;"",G435&lt;&gt;""),ROUND(Einstellungen!$B$5+SUM(F$7:F435)-SUM(G$7:G435),2),"")</f>
        <v/>
      </c>
      <c r="K435" s="16">
        <f>IF(OR(B435&lt;&gt;"",D435&lt;&gt;"",F435&lt;&gt;"",G435&lt;&gt;""),MID(IF(AND(F435&lt;&gt;"",G435&lt;&gt;""),"; Einnahme und Ausgabe in einer Zeile","")&amp;IF(AND(F435="",G435=""),"; Betrag fehlt","")&amp;IF(B435="","; Datum fehlt",IF(B435&lt;MAX(B$6:B434),"; Datum früher als darüber","")&amp;IF(AND(Einstellungen!$B$6&lt;&gt;"",B435&lt;Einstellungen!$B$6),"; Datum vor dem Anfangsbestand",""))&amp;IF(C435="","; Beleg fehlt","")&amp;IF(N(J435)&lt;0,"; Kassenbestand negativ",""),3,250),"")</f>
        <v/>
      </c>
    </row>
    <row r="436">
      <c r="A436" s="9">
        <f>IF(OR(B436&lt;&gt;"",D436&lt;&gt;"",F436&lt;&gt;"",G436&lt;&gt;""),MAX(A$6:A435)+1,"")</f>
        <v/>
      </c>
      <c r="B436" s="10" t="n"/>
      <c r="C436" s="11" t="n"/>
      <c r="D436" s="12" t="n"/>
      <c r="E436" s="12" t="n"/>
      <c r="F436" s="13" t="n"/>
      <c r="G436" s="13" t="n"/>
      <c r="H436" s="14" t="n"/>
      <c r="I436" s="15">
        <f>IF(N(F436)+N(G436)=0,"",ROUND((N(F436)+N(G436))*N(H436)/(1+N(H436)),2))</f>
        <v/>
      </c>
      <c r="J436" s="15">
        <f>IF(OR(B436&lt;&gt;"",D436&lt;&gt;"",F436&lt;&gt;"",G436&lt;&gt;""),ROUND(Einstellungen!$B$5+SUM(F$7:F436)-SUM(G$7:G436),2),"")</f>
        <v/>
      </c>
      <c r="K436" s="16">
        <f>IF(OR(B436&lt;&gt;"",D436&lt;&gt;"",F436&lt;&gt;"",G436&lt;&gt;""),MID(IF(AND(F436&lt;&gt;"",G436&lt;&gt;""),"; Einnahme und Ausgabe in einer Zeile","")&amp;IF(AND(F436="",G436=""),"; Betrag fehlt","")&amp;IF(B436="","; Datum fehlt",IF(B436&lt;MAX(B$6:B435),"; Datum früher als darüber","")&amp;IF(AND(Einstellungen!$B$6&lt;&gt;"",B436&lt;Einstellungen!$B$6),"; Datum vor dem Anfangsbestand",""))&amp;IF(C436="","; Beleg fehlt","")&amp;IF(N(J436)&lt;0,"; Kassenbestand negativ",""),3,250),"")</f>
        <v/>
      </c>
    </row>
    <row r="437">
      <c r="A437" s="9">
        <f>IF(OR(B437&lt;&gt;"",D437&lt;&gt;"",F437&lt;&gt;"",G437&lt;&gt;""),MAX(A$6:A436)+1,"")</f>
        <v/>
      </c>
      <c r="B437" s="10" t="n"/>
      <c r="C437" s="11" t="n"/>
      <c r="D437" s="12" t="n"/>
      <c r="E437" s="12" t="n"/>
      <c r="F437" s="13" t="n"/>
      <c r="G437" s="13" t="n"/>
      <c r="H437" s="14" t="n"/>
      <c r="I437" s="15">
        <f>IF(N(F437)+N(G437)=0,"",ROUND((N(F437)+N(G437))*N(H437)/(1+N(H437)),2))</f>
        <v/>
      </c>
      <c r="J437" s="15">
        <f>IF(OR(B437&lt;&gt;"",D437&lt;&gt;"",F437&lt;&gt;"",G437&lt;&gt;""),ROUND(Einstellungen!$B$5+SUM(F$7:F437)-SUM(G$7:G437),2),"")</f>
        <v/>
      </c>
      <c r="K437" s="16">
        <f>IF(OR(B437&lt;&gt;"",D437&lt;&gt;"",F437&lt;&gt;"",G437&lt;&gt;""),MID(IF(AND(F437&lt;&gt;"",G437&lt;&gt;""),"; Einnahme und Ausgabe in einer Zeile","")&amp;IF(AND(F437="",G437=""),"; Betrag fehlt","")&amp;IF(B437="","; Datum fehlt",IF(B437&lt;MAX(B$6:B436),"; Datum früher als darüber","")&amp;IF(AND(Einstellungen!$B$6&lt;&gt;"",B437&lt;Einstellungen!$B$6),"; Datum vor dem Anfangsbestand",""))&amp;IF(C437="","; Beleg fehlt","")&amp;IF(N(J437)&lt;0,"; Kassenbestand negativ",""),3,250),"")</f>
        <v/>
      </c>
    </row>
    <row r="438">
      <c r="A438" s="9">
        <f>IF(OR(B438&lt;&gt;"",D438&lt;&gt;"",F438&lt;&gt;"",G438&lt;&gt;""),MAX(A$6:A437)+1,"")</f>
        <v/>
      </c>
      <c r="B438" s="10" t="n"/>
      <c r="C438" s="11" t="n"/>
      <c r="D438" s="12" t="n"/>
      <c r="E438" s="12" t="n"/>
      <c r="F438" s="13" t="n"/>
      <c r="G438" s="13" t="n"/>
      <c r="H438" s="14" t="n"/>
      <c r="I438" s="15">
        <f>IF(N(F438)+N(G438)=0,"",ROUND((N(F438)+N(G438))*N(H438)/(1+N(H438)),2))</f>
        <v/>
      </c>
      <c r="J438" s="15">
        <f>IF(OR(B438&lt;&gt;"",D438&lt;&gt;"",F438&lt;&gt;"",G438&lt;&gt;""),ROUND(Einstellungen!$B$5+SUM(F$7:F438)-SUM(G$7:G438),2),"")</f>
        <v/>
      </c>
      <c r="K438" s="16">
        <f>IF(OR(B438&lt;&gt;"",D438&lt;&gt;"",F438&lt;&gt;"",G438&lt;&gt;""),MID(IF(AND(F438&lt;&gt;"",G438&lt;&gt;""),"; Einnahme und Ausgabe in einer Zeile","")&amp;IF(AND(F438="",G438=""),"; Betrag fehlt","")&amp;IF(B438="","; Datum fehlt",IF(B438&lt;MAX(B$6:B437),"; Datum früher als darüber","")&amp;IF(AND(Einstellungen!$B$6&lt;&gt;"",B438&lt;Einstellungen!$B$6),"; Datum vor dem Anfangsbestand",""))&amp;IF(C438="","; Beleg fehlt","")&amp;IF(N(J438)&lt;0,"; Kassenbestand negativ",""),3,250),"")</f>
        <v/>
      </c>
    </row>
    <row r="439">
      <c r="A439" s="9">
        <f>IF(OR(B439&lt;&gt;"",D439&lt;&gt;"",F439&lt;&gt;"",G439&lt;&gt;""),MAX(A$6:A438)+1,"")</f>
        <v/>
      </c>
      <c r="B439" s="10" t="n"/>
      <c r="C439" s="11" t="n"/>
      <c r="D439" s="12" t="n"/>
      <c r="E439" s="12" t="n"/>
      <c r="F439" s="13" t="n"/>
      <c r="G439" s="13" t="n"/>
      <c r="H439" s="14" t="n"/>
      <c r="I439" s="15">
        <f>IF(N(F439)+N(G439)=0,"",ROUND((N(F439)+N(G439))*N(H439)/(1+N(H439)),2))</f>
        <v/>
      </c>
      <c r="J439" s="15">
        <f>IF(OR(B439&lt;&gt;"",D439&lt;&gt;"",F439&lt;&gt;"",G439&lt;&gt;""),ROUND(Einstellungen!$B$5+SUM(F$7:F439)-SUM(G$7:G439),2),"")</f>
        <v/>
      </c>
      <c r="K439" s="16">
        <f>IF(OR(B439&lt;&gt;"",D439&lt;&gt;"",F439&lt;&gt;"",G439&lt;&gt;""),MID(IF(AND(F439&lt;&gt;"",G439&lt;&gt;""),"; Einnahme und Ausgabe in einer Zeile","")&amp;IF(AND(F439="",G439=""),"; Betrag fehlt","")&amp;IF(B439="","; Datum fehlt",IF(B439&lt;MAX(B$6:B438),"; Datum früher als darüber","")&amp;IF(AND(Einstellungen!$B$6&lt;&gt;"",B439&lt;Einstellungen!$B$6),"; Datum vor dem Anfangsbestand",""))&amp;IF(C439="","; Beleg fehlt","")&amp;IF(N(J439)&lt;0,"; Kassenbestand negativ",""),3,250),"")</f>
        <v/>
      </c>
    </row>
    <row r="440">
      <c r="A440" s="9">
        <f>IF(OR(B440&lt;&gt;"",D440&lt;&gt;"",F440&lt;&gt;"",G440&lt;&gt;""),MAX(A$6:A439)+1,"")</f>
        <v/>
      </c>
      <c r="B440" s="10" t="n"/>
      <c r="C440" s="11" t="n"/>
      <c r="D440" s="12" t="n"/>
      <c r="E440" s="12" t="n"/>
      <c r="F440" s="13" t="n"/>
      <c r="G440" s="13" t="n"/>
      <c r="H440" s="14" t="n"/>
      <c r="I440" s="15">
        <f>IF(N(F440)+N(G440)=0,"",ROUND((N(F440)+N(G440))*N(H440)/(1+N(H440)),2))</f>
        <v/>
      </c>
      <c r="J440" s="15">
        <f>IF(OR(B440&lt;&gt;"",D440&lt;&gt;"",F440&lt;&gt;"",G440&lt;&gt;""),ROUND(Einstellungen!$B$5+SUM(F$7:F440)-SUM(G$7:G440),2),"")</f>
        <v/>
      </c>
      <c r="K440" s="16">
        <f>IF(OR(B440&lt;&gt;"",D440&lt;&gt;"",F440&lt;&gt;"",G440&lt;&gt;""),MID(IF(AND(F440&lt;&gt;"",G440&lt;&gt;""),"; Einnahme und Ausgabe in einer Zeile","")&amp;IF(AND(F440="",G440=""),"; Betrag fehlt","")&amp;IF(B440="","; Datum fehlt",IF(B440&lt;MAX(B$6:B439),"; Datum früher als darüber","")&amp;IF(AND(Einstellungen!$B$6&lt;&gt;"",B440&lt;Einstellungen!$B$6),"; Datum vor dem Anfangsbestand",""))&amp;IF(C440="","; Beleg fehlt","")&amp;IF(N(J440)&lt;0,"; Kassenbestand negativ",""),3,250),"")</f>
        <v/>
      </c>
    </row>
    <row r="441">
      <c r="A441" s="9">
        <f>IF(OR(B441&lt;&gt;"",D441&lt;&gt;"",F441&lt;&gt;"",G441&lt;&gt;""),MAX(A$6:A440)+1,"")</f>
        <v/>
      </c>
      <c r="B441" s="10" t="n"/>
      <c r="C441" s="11" t="n"/>
      <c r="D441" s="12" t="n"/>
      <c r="E441" s="12" t="n"/>
      <c r="F441" s="13" t="n"/>
      <c r="G441" s="13" t="n"/>
      <c r="H441" s="14" t="n"/>
      <c r="I441" s="15">
        <f>IF(N(F441)+N(G441)=0,"",ROUND((N(F441)+N(G441))*N(H441)/(1+N(H441)),2))</f>
        <v/>
      </c>
      <c r="J441" s="15">
        <f>IF(OR(B441&lt;&gt;"",D441&lt;&gt;"",F441&lt;&gt;"",G441&lt;&gt;""),ROUND(Einstellungen!$B$5+SUM(F$7:F441)-SUM(G$7:G441),2),"")</f>
        <v/>
      </c>
      <c r="K441" s="16">
        <f>IF(OR(B441&lt;&gt;"",D441&lt;&gt;"",F441&lt;&gt;"",G441&lt;&gt;""),MID(IF(AND(F441&lt;&gt;"",G441&lt;&gt;""),"; Einnahme und Ausgabe in einer Zeile","")&amp;IF(AND(F441="",G441=""),"; Betrag fehlt","")&amp;IF(B441="","; Datum fehlt",IF(B441&lt;MAX(B$6:B440),"; Datum früher als darüber","")&amp;IF(AND(Einstellungen!$B$6&lt;&gt;"",B441&lt;Einstellungen!$B$6),"; Datum vor dem Anfangsbestand",""))&amp;IF(C441="","; Beleg fehlt","")&amp;IF(N(J441)&lt;0,"; Kassenbestand negativ",""),3,250),"")</f>
        <v/>
      </c>
    </row>
    <row r="442">
      <c r="A442" s="9">
        <f>IF(OR(B442&lt;&gt;"",D442&lt;&gt;"",F442&lt;&gt;"",G442&lt;&gt;""),MAX(A$6:A441)+1,"")</f>
        <v/>
      </c>
      <c r="B442" s="10" t="n"/>
      <c r="C442" s="11" t="n"/>
      <c r="D442" s="12" t="n"/>
      <c r="E442" s="12" t="n"/>
      <c r="F442" s="13" t="n"/>
      <c r="G442" s="13" t="n"/>
      <c r="H442" s="14" t="n"/>
      <c r="I442" s="15">
        <f>IF(N(F442)+N(G442)=0,"",ROUND((N(F442)+N(G442))*N(H442)/(1+N(H442)),2))</f>
        <v/>
      </c>
      <c r="J442" s="15">
        <f>IF(OR(B442&lt;&gt;"",D442&lt;&gt;"",F442&lt;&gt;"",G442&lt;&gt;""),ROUND(Einstellungen!$B$5+SUM(F$7:F442)-SUM(G$7:G442),2),"")</f>
        <v/>
      </c>
      <c r="K442" s="16">
        <f>IF(OR(B442&lt;&gt;"",D442&lt;&gt;"",F442&lt;&gt;"",G442&lt;&gt;""),MID(IF(AND(F442&lt;&gt;"",G442&lt;&gt;""),"; Einnahme und Ausgabe in einer Zeile","")&amp;IF(AND(F442="",G442=""),"; Betrag fehlt","")&amp;IF(B442="","; Datum fehlt",IF(B442&lt;MAX(B$6:B441),"; Datum früher als darüber","")&amp;IF(AND(Einstellungen!$B$6&lt;&gt;"",B442&lt;Einstellungen!$B$6),"; Datum vor dem Anfangsbestand",""))&amp;IF(C442="","; Beleg fehlt","")&amp;IF(N(J442)&lt;0,"; Kassenbestand negativ",""),3,250),"")</f>
        <v/>
      </c>
    </row>
    <row r="443">
      <c r="A443" s="9">
        <f>IF(OR(B443&lt;&gt;"",D443&lt;&gt;"",F443&lt;&gt;"",G443&lt;&gt;""),MAX(A$6:A442)+1,"")</f>
        <v/>
      </c>
      <c r="B443" s="10" t="n"/>
      <c r="C443" s="11" t="n"/>
      <c r="D443" s="12" t="n"/>
      <c r="E443" s="12" t="n"/>
      <c r="F443" s="13" t="n"/>
      <c r="G443" s="13" t="n"/>
      <c r="H443" s="14" t="n"/>
      <c r="I443" s="15">
        <f>IF(N(F443)+N(G443)=0,"",ROUND((N(F443)+N(G443))*N(H443)/(1+N(H443)),2))</f>
        <v/>
      </c>
      <c r="J443" s="15">
        <f>IF(OR(B443&lt;&gt;"",D443&lt;&gt;"",F443&lt;&gt;"",G443&lt;&gt;""),ROUND(Einstellungen!$B$5+SUM(F$7:F443)-SUM(G$7:G443),2),"")</f>
        <v/>
      </c>
      <c r="K443" s="16">
        <f>IF(OR(B443&lt;&gt;"",D443&lt;&gt;"",F443&lt;&gt;"",G443&lt;&gt;""),MID(IF(AND(F443&lt;&gt;"",G443&lt;&gt;""),"; Einnahme und Ausgabe in einer Zeile","")&amp;IF(AND(F443="",G443=""),"; Betrag fehlt","")&amp;IF(B443="","; Datum fehlt",IF(B443&lt;MAX(B$6:B442),"; Datum früher als darüber","")&amp;IF(AND(Einstellungen!$B$6&lt;&gt;"",B443&lt;Einstellungen!$B$6),"; Datum vor dem Anfangsbestand",""))&amp;IF(C443="","; Beleg fehlt","")&amp;IF(N(J443)&lt;0,"; Kassenbestand negativ",""),3,250),"")</f>
        <v/>
      </c>
    </row>
    <row r="444">
      <c r="A444" s="9">
        <f>IF(OR(B444&lt;&gt;"",D444&lt;&gt;"",F444&lt;&gt;"",G444&lt;&gt;""),MAX(A$6:A443)+1,"")</f>
        <v/>
      </c>
      <c r="B444" s="10" t="n"/>
      <c r="C444" s="11" t="n"/>
      <c r="D444" s="12" t="n"/>
      <c r="E444" s="12" t="n"/>
      <c r="F444" s="13" t="n"/>
      <c r="G444" s="13" t="n"/>
      <c r="H444" s="14" t="n"/>
      <c r="I444" s="15">
        <f>IF(N(F444)+N(G444)=0,"",ROUND((N(F444)+N(G444))*N(H444)/(1+N(H444)),2))</f>
        <v/>
      </c>
      <c r="J444" s="15">
        <f>IF(OR(B444&lt;&gt;"",D444&lt;&gt;"",F444&lt;&gt;"",G444&lt;&gt;""),ROUND(Einstellungen!$B$5+SUM(F$7:F444)-SUM(G$7:G444),2),"")</f>
        <v/>
      </c>
      <c r="K444" s="16">
        <f>IF(OR(B444&lt;&gt;"",D444&lt;&gt;"",F444&lt;&gt;"",G444&lt;&gt;""),MID(IF(AND(F444&lt;&gt;"",G444&lt;&gt;""),"; Einnahme und Ausgabe in einer Zeile","")&amp;IF(AND(F444="",G444=""),"; Betrag fehlt","")&amp;IF(B444="","; Datum fehlt",IF(B444&lt;MAX(B$6:B443),"; Datum früher als darüber","")&amp;IF(AND(Einstellungen!$B$6&lt;&gt;"",B444&lt;Einstellungen!$B$6),"; Datum vor dem Anfangsbestand",""))&amp;IF(C444="","; Beleg fehlt","")&amp;IF(N(J444)&lt;0,"; Kassenbestand negativ",""),3,250),"")</f>
        <v/>
      </c>
    </row>
    <row r="445">
      <c r="A445" s="9">
        <f>IF(OR(B445&lt;&gt;"",D445&lt;&gt;"",F445&lt;&gt;"",G445&lt;&gt;""),MAX(A$6:A444)+1,"")</f>
        <v/>
      </c>
      <c r="B445" s="10" t="n"/>
      <c r="C445" s="11" t="n"/>
      <c r="D445" s="12" t="n"/>
      <c r="E445" s="12" t="n"/>
      <c r="F445" s="13" t="n"/>
      <c r="G445" s="13" t="n"/>
      <c r="H445" s="14" t="n"/>
      <c r="I445" s="15">
        <f>IF(N(F445)+N(G445)=0,"",ROUND((N(F445)+N(G445))*N(H445)/(1+N(H445)),2))</f>
        <v/>
      </c>
      <c r="J445" s="15">
        <f>IF(OR(B445&lt;&gt;"",D445&lt;&gt;"",F445&lt;&gt;"",G445&lt;&gt;""),ROUND(Einstellungen!$B$5+SUM(F$7:F445)-SUM(G$7:G445),2),"")</f>
        <v/>
      </c>
      <c r="K445" s="16">
        <f>IF(OR(B445&lt;&gt;"",D445&lt;&gt;"",F445&lt;&gt;"",G445&lt;&gt;""),MID(IF(AND(F445&lt;&gt;"",G445&lt;&gt;""),"; Einnahme und Ausgabe in einer Zeile","")&amp;IF(AND(F445="",G445=""),"; Betrag fehlt","")&amp;IF(B445="","; Datum fehlt",IF(B445&lt;MAX(B$6:B444),"; Datum früher als darüber","")&amp;IF(AND(Einstellungen!$B$6&lt;&gt;"",B445&lt;Einstellungen!$B$6),"; Datum vor dem Anfangsbestand",""))&amp;IF(C445="","; Beleg fehlt","")&amp;IF(N(J445)&lt;0,"; Kassenbestand negativ",""),3,250),"")</f>
        <v/>
      </c>
    </row>
    <row r="446">
      <c r="A446" s="9">
        <f>IF(OR(B446&lt;&gt;"",D446&lt;&gt;"",F446&lt;&gt;"",G446&lt;&gt;""),MAX(A$6:A445)+1,"")</f>
        <v/>
      </c>
      <c r="B446" s="10" t="n"/>
      <c r="C446" s="11" t="n"/>
      <c r="D446" s="12" t="n"/>
      <c r="E446" s="12" t="n"/>
      <c r="F446" s="13" t="n"/>
      <c r="G446" s="13" t="n"/>
      <c r="H446" s="14" t="n"/>
      <c r="I446" s="15">
        <f>IF(N(F446)+N(G446)=0,"",ROUND((N(F446)+N(G446))*N(H446)/(1+N(H446)),2))</f>
        <v/>
      </c>
      <c r="J446" s="15">
        <f>IF(OR(B446&lt;&gt;"",D446&lt;&gt;"",F446&lt;&gt;"",G446&lt;&gt;""),ROUND(Einstellungen!$B$5+SUM(F$7:F446)-SUM(G$7:G446),2),"")</f>
        <v/>
      </c>
      <c r="K446" s="16">
        <f>IF(OR(B446&lt;&gt;"",D446&lt;&gt;"",F446&lt;&gt;"",G446&lt;&gt;""),MID(IF(AND(F446&lt;&gt;"",G446&lt;&gt;""),"; Einnahme und Ausgabe in einer Zeile","")&amp;IF(AND(F446="",G446=""),"; Betrag fehlt","")&amp;IF(B446="","; Datum fehlt",IF(B446&lt;MAX(B$6:B445),"; Datum früher als darüber","")&amp;IF(AND(Einstellungen!$B$6&lt;&gt;"",B446&lt;Einstellungen!$B$6),"; Datum vor dem Anfangsbestand",""))&amp;IF(C446="","; Beleg fehlt","")&amp;IF(N(J446)&lt;0,"; Kassenbestand negativ",""),3,250),"")</f>
        <v/>
      </c>
    </row>
    <row r="447">
      <c r="A447" s="9">
        <f>IF(OR(B447&lt;&gt;"",D447&lt;&gt;"",F447&lt;&gt;"",G447&lt;&gt;""),MAX(A$6:A446)+1,"")</f>
        <v/>
      </c>
      <c r="B447" s="10" t="n"/>
      <c r="C447" s="11" t="n"/>
      <c r="D447" s="12" t="n"/>
      <c r="E447" s="12" t="n"/>
      <c r="F447" s="13" t="n"/>
      <c r="G447" s="13" t="n"/>
      <c r="H447" s="14" t="n"/>
      <c r="I447" s="15">
        <f>IF(N(F447)+N(G447)=0,"",ROUND((N(F447)+N(G447))*N(H447)/(1+N(H447)),2))</f>
        <v/>
      </c>
      <c r="J447" s="15">
        <f>IF(OR(B447&lt;&gt;"",D447&lt;&gt;"",F447&lt;&gt;"",G447&lt;&gt;""),ROUND(Einstellungen!$B$5+SUM(F$7:F447)-SUM(G$7:G447),2),"")</f>
        <v/>
      </c>
      <c r="K447" s="16">
        <f>IF(OR(B447&lt;&gt;"",D447&lt;&gt;"",F447&lt;&gt;"",G447&lt;&gt;""),MID(IF(AND(F447&lt;&gt;"",G447&lt;&gt;""),"; Einnahme und Ausgabe in einer Zeile","")&amp;IF(AND(F447="",G447=""),"; Betrag fehlt","")&amp;IF(B447="","; Datum fehlt",IF(B447&lt;MAX(B$6:B446),"; Datum früher als darüber","")&amp;IF(AND(Einstellungen!$B$6&lt;&gt;"",B447&lt;Einstellungen!$B$6),"; Datum vor dem Anfangsbestand",""))&amp;IF(C447="","; Beleg fehlt","")&amp;IF(N(J447)&lt;0,"; Kassenbestand negativ",""),3,250),"")</f>
        <v/>
      </c>
    </row>
    <row r="448">
      <c r="A448" s="9">
        <f>IF(OR(B448&lt;&gt;"",D448&lt;&gt;"",F448&lt;&gt;"",G448&lt;&gt;""),MAX(A$6:A447)+1,"")</f>
        <v/>
      </c>
      <c r="B448" s="10" t="n"/>
      <c r="C448" s="11" t="n"/>
      <c r="D448" s="12" t="n"/>
      <c r="E448" s="12" t="n"/>
      <c r="F448" s="13" t="n"/>
      <c r="G448" s="13" t="n"/>
      <c r="H448" s="14" t="n"/>
      <c r="I448" s="15">
        <f>IF(N(F448)+N(G448)=0,"",ROUND((N(F448)+N(G448))*N(H448)/(1+N(H448)),2))</f>
        <v/>
      </c>
      <c r="J448" s="15">
        <f>IF(OR(B448&lt;&gt;"",D448&lt;&gt;"",F448&lt;&gt;"",G448&lt;&gt;""),ROUND(Einstellungen!$B$5+SUM(F$7:F448)-SUM(G$7:G448),2),"")</f>
        <v/>
      </c>
      <c r="K448" s="16">
        <f>IF(OR(B448&lt;&gt;"",D448&lt;&gt;"",F448&lt;&gt;"",G448&lt;&gt;""),MID(IF(AND(F448&lt;&gt;"",G448&lt;&gt;""),"; Einnahme und Ausgabe in einer Zeile","")&amp;IF(AND(F448="",G448=""),"; Betrag fehlt","")&amp;IF(B448="","; Datum fehlt",IF(B448&lt;MAX(B$6:B447),"; Datum früher als darüber","")&amp;IF(AND(Einstellungen!$B$6&lt;&gt;"",B448&lt;Einstellungen!$B$6),"; Datum vor dem Anfangsbestand",""))&amp;IF(C448="","; Beleg fehlt","")&amp;IF(N(J448)&lt;0,"; Kassenbestand negativ",""),3,250),"")</f>
        <v/>
      </c>
    </row>
    <row r="449">
      <c r="A449" s="9">
        <f>IF(OR(B449&lt;&gt;"",D449&lt;&gt;"",F449&lt;&gt;"",G449&lt;&gt;""),MAX(A$6:A448)+1,"")</f>
        <v/>
      </c>
      <c r="B449" s="10" t="n"/>
      <c r="C449" s="11" t="n"/>
      <c r="D449" s="12" t="n"/>
      <c r="E449" s="12" t="n"/>
      <c r="F449" s="13" t="n"/>
      <c r="G449" s="13" t="n"/>
      <c r="H449" s="14" t="n"/>
      <c r="I449" s="15">
        <f>IF(N(F449)+N(G449)=0,"",ROUND((N(F449)+N(G449))*N(H449)/(1+N(H449)),2))</f>
        <v/>
      </c>
      <c r="J449" s="15">
        <f>IF(OR(B449&lt;&gt;"",D449&lt;&gt;"",F449&lt;&gt;"",G449&lt;&gt;""),ROUND(Einstellungen!$B$5+SUM(F$7:F449)-SUM(G$7:G449),2),"")</f>
        <v/>
      </c>
      <c r="K449" s="16">
        <f>IF(OR(B449&lt;&gt;"",D449&lt;&gt;"",F449&lt;&gt;"",G449&lt;&gt;""),MID(IF(AND(F449&lt;&gt;"",G449&lt;&gt;""),"; Einnahme und Ausgabe in einer Zeile","")&amp;IF(AND(F449="",G449=""),"; Betrag fehlt","")&amp;IF(B449="","; Datum fehlt",IF(B449&lt;MAX(B$6:B448),"; Datum früher als darüber","")&amp;IF(AND(Einstellungen!$B$6&lt;&gt;"",B449&lt;Einstellungen!$B$6),"; Datum vor dem Anfangsbestand",""))&amp;IF(C449="","; Beleg fehlt","")&amp;IF(N(J449)&lt;0,"; Kassenbestand negativ",""),3,250),"")</f>
        <v/>
      </c>
    </row>
    <row r="450">
      <c r="A450" s="9">
        <f>IF(OR(B450&lt;&gt;"",D450&lt;&gt;"",F450&lt;&gt;"",G450&lt;&gt;""),MAX(A$6:A449)+1,"")</f>
        <v/>
      </c>
      <c r="B450" s="10" t="n"/>
      <c r="C450" s="11" t="n"/>
      <c r="D450" s="12" t="n"/>
      <c r="E450" s="12" t="n"/>
      <c r="F450" s="13" t="n"/>
      <c r="G450" s="13" t="n"/>
      <c r="H450" s="14" t="n"/>
      <c r="I450" s="15">
        <f>IF(N(F450)+N(G450)=0,"",ROUND((N(F450)+N(G450))*N(H450)/(1+N(H450)),2))</f>
        <v/>
      </c>
      <c r="J450" s="15">
        <f>IF(OR(B450&lt;&gt;"",D450&lt;&gt;"",F450&lt;&gt;"",G450&lt;&gt;""),ROUND(Einstellungen!$B$5+SUM(F$7:F450)-SUM(G$7:G450),2),"")</f>
        <v/>
      </c>
      <c r="K450" s="16">
        <f>IF(OR(B450&lt;&gt;"",D450&lt;&gt;"",F450&lt;&gt;"",G450&lt;&gt;""),MID(IF(AND(F450&lt;&gt;"",G450&lt;&gt;""),"; Einnahme und Ausgabe in einer Zeile","")&amp;IF(AND(F450="",G450=""),"; Betrag fehlt","")&amp;IF(B450="","; Datum fehlt",IF(B450&lt;MAX(B$6:B449),"; Datum früher als darüber","")&amp;IF(AND(Einstellungen!$B$6&lt;&gt;"",B450&lt;Einstellungen!$B$6),"; Datum vor dem Anfangsbestand",""))&amp;IF(C450="","; Beleg fehlt","")&amp;IF(N(J450)&lt;0,"; Kassenbestand negativ",""),3,250),"")</f>
        <v/>
      </c>
    </row>
    <row r="451">
      <c r="A451" s="9">
        <f>IF(OR(B451&lt;&gt;"",D451&lt;&gt;"",F451&lt;&gt;"",G451&lt;&gt;""),MAX(A$6:A450)+1,"")</f>
        <v/>
      </c>
      <c r="B451" s="10" t="n"/>
      <c r="C451" s="11" t="n"/>
      <c r="D451" s="12" t="n"/>
      <c r="E451" s="12" t="n"/>
      <c r="F451" s="13" t="n"/>
      <c r="G451" s="13" t="n"/>
      <c r="H451" s="14" t="n"/>
      <c r="I451" s="15">
        <f>IF(N(F451)+N(G451)=0,"",ROUND((N(F451)+N(G451))*N(H451)/(1+N(H451)),2))</f>
        <v/>
      </c>
      <c r="J451" s="15">
        <f>IF(OR(B451&lt;&gt;"",D451&lt;&gt;"",F451&lt;&gt;"",G451&lt;&gt;""),ROUND(Einstellungen!$B$5+SUM(F$7:F451)-SUM(G$7:G451),2),"")</f>
        <v/>
      </c>
      <c r="K451" s="16">
        <f>IF(OR(B451&lt;&gt;"",D451&lt;&gt;"",F451&lt;&gt;"",G451&lt;&gt;""),MID(IF(AND(F451&lt;&gt;"",G451&lt;&gt;""),"; Einnahme und Ausgabe in einer Zeile","")&amp;IF(AND(F451="",G451=""),"; Betrag fehlt","")&amp;IF(B451="","; Datum fehlt",IF(B451&lt;MAX(B$6:B450),"; Datum früher als darüber","")&amp;IF(AND(Einstellungen!$B$6&lt;&gt;"",B451&lt;Einstellungen!$B$6),"; Datum vor dem Anfangsbestand",""))&amp;IF(C451="","; Beleg fehlt","")&amp;IF(N(J451)&lt;0,"; Kassenbestand negativ",""),3,250),"")</f>
        <v/>
      </c>
    </row>
    <row r="452">
      <c r="A452" s="9">
        <f>IF(OR(B452&lt;&gt;"",D452&lt;&gt;"",F452&lt;&gt;"",G452&lt;&gt;""),MAX(A$6:A451)+1,"")</f>
        <v/>
      </c>
      <c r="B452" s="10" t="n"/>
      <c r="C452" s="11" t="n"/>
      <c r="D452" s="12" t="n"/>
      <c r="E452" s="12" t="n"/>
      <c r="F452" s="13" t="n"/>
      <c r="G452" s="13" t="n"/>
      <c r="H452" s="14" t="n"/>
      <c r="I452" s="15">
        <f>IF(N(F452)+N(G452)=0,"",ROUND((N(F452)+N(G452))*N(H452)/(1+N(H452)),2))</f>
        <v/>
      </c>
      <c r="J452" s="15">
        <f>IF(OR(B452&lt;&gt;"",D452&lt;&gt;"",F452&lt;&gt;"",G452&lt;&gt;""),ROUND(Einstellungen!$B$5+SUM(F$7:F452)-SUM(G$7:G452),2),"")</f>
        <v/>
      </c>
      <c r="K452" s="16">
        <f>IF(OR(B452&lt;&gt;"",D452&lt;&gt;"",F452&lt;&gt;"",G452&lt;&gt;""),MID(IF(AND(F452&lt;&gt;"",G452&lt;&gt;""),"; Einnahme und Ausgabe in einer Zeile","")&amp;IF(AND(F452="",G452=""),"; Betrag fehlt","")&amp;IF(B452="","; Datum fehlt",IF(B452&lt;MAX(B$6:B451),"; Datum früher als darüber","")&amp;IF(AND(Einstellungen!$B$6&lt;&gt;"",B452&lt;Einstellungen!$B$6),"; Datum vor dem Anfangsbestand",""))&amp;IF(C452="","; Beleg fehlt","")&amp;IF(N(J452)&lt;0,"; Kassenbestand negativ",""),3,250),"")</f>
        <v/>
      </c>
    </row>
    <row r="453">
      <c r="A453" s="9">
        <f>IF(OR(B453&lt;&gt;"",D453&lt;&gt;"",F453&lt;&gt;"",G453&lt;&gt;""),MAX(A$6:A452)+1,"")</f>
        <v/>
      </c>
      <c r="B453" s="10" t="n"/>
      <c r="C453" s="11" t="n"/>
      <c r="D453" s="12" t="n"/>
      <c r="E453" s="12" t="n"/>
      <c r="F453" s="13" t="n"/>
      <c r="G453" s="13" t="n"/>
      <c r="H453" s="14" t="n"/>
      <c r="I453" s="15">
        <f>IF(N(F453)+N(G453)=0,"",ROUND((N(F453)+N(G453))*N(H453)/(1+N(H453)),2))</f>
        <v/>
      </c>
      <c r="J453" s="15">
        <f>IF(OR(B453&lt;&gt;"",D453&lt;&gt;"",F453&lt;&gt;"",G453&lt;&gt;""),ROUND(Einstellungen!$B$5+SUM(F$7:F453)-SUM(G$7:G453),2),"")</f>
        <v/>
      </c>
      <c r="K453" s="16">
        <f>IF(OR(B453&lt;&gt;"",D453&lt;&gt;"",F453&lt;&gt;"",G453&lt;&gt;""),MID(IF(AND(F453&lt;&gt;"",G453&lt;&gt;""),"; Einnahme und Ausgabe in einer Zeile","")&amp;IF(AND(F453="",G453=""),"; Betrag fehlt","")&amp;IF(B453="","; Datum fehlt",IF(B453&lt;MAX(B$6:B452),"; Datum früher als darüber","")&amp;IF(AND(Einstellungen!$B$6&lt;&gt;"",B453&lt;Einstellungen!$B$6),"; Datum vor dem Anfangsbestand",""))&amp;IF(C453="","; Beleg fehlt","")&amp;IF(N(J453)&lt;0,"; Kassenbestand negativ",""),3,250),"")</f>
        <v/>
      </c>
    </row>
    <row r="454">
      <c r="A454" s="9">
        <f>IF(OR(B454&lt;&gt;"",D454&lt;&gt;"",F454&lt;&gt;"",G454&lt;&gt;""),MAX(A$6:A453)+1,"")</f>
        <v/>
      </c>
      <c r="B454" s="10" t="n"/>
      <c r="C454" s="11" t="n"/>
      <c r="D454" s="12" t="n"/>
      <c r="E454" s="12" t="n"/>
      <c r="F454" s="13" t="n"/>
      <c r="G454" s="13" t="n"/>
      <c r="H454" s="14" t="n"/>
      <c r="I454" s="15">
        <f>IF(N(F454)+N(G454)=0,"",ROUND((N(F454)+N(G454))*N(H454)/(1+N(H454)),2))</f>
        <v/>
      </c>
      <c r="J454" s="15">
        <f>IF(OR(B454&lt;&gt;"",D454&lt;&gt;"",F454&lt;&gt;"",G454&lt;&gt;""),ROUND(Einstellungen!$B$5+SUM(F$7:F454)-SUM(G$7:G454),2),"")</f>
        <v/>
      </c>
      <c r="K454" s="16">
        <f>IF(OR(B454&lt;&gt;"",D454&lt;&gt;"",F454&lt;&gt;"",G454&lt;&gt;""),MID(IF(AND(F454&lt;&gt;"",G454&lt;&gt;""),"; Einnahme und Ausgabe in einer Zeile","")&amp;IF(AND(F454="",G454=""),"; Betrag fehlt","")&amp;IF(B454="","; Datum fehlt",IF(B454&lt;MAX(B$6:B453),"; Datum früher als darüber","")&amp;IF(AND(Einstellungen!$B$6&lt;&gt;"",B454&lt;Einstellungen!$B$6),"; Datum vor dem Anfangsbestand",""))&amp;IF(C454="","; Beleg fehlt","")&amp;IF(N(J454)&lt;0,"; Kassenbestand negativ",""),3,250),"")</f>
        <v/>
      </c>
    </row>
    <row r="455">
      <c r="A455" s="9">
        <f>IF(OR(B455&lt;&gt;"",D455&lt;&gt;"",F455&lt;&gt;"",G455&lt;&gt;""),MAX(A$6:A454)+1,"")</f>
        <v/>
      </c>
      <c r="B455" s="10" t="n"/>
      <c r="C455" s="11" t="n"/>
      <c r="D455" s="12" t="n"/>
      <c r="E455" s="12" t="n"/>
      <c r="F455" s="13" t="n"/>
      <c r="G455" s="13" t="n"/>
      <c r="H455" s="14" t="n"/>
      <c r="I455" s="15">
        <f>IF(N(F455)+N(G455)=0,"",ROUND((N(F455)+N(G455))*N(H455)/(1+N(H455)),2))</f>
        <v/>
      </c>
      <c r="J455" s="15">
        <f>IF(OR(B455&lt;&gt;"",D455&lt;&gt;"",F455&lt;&gt;"",G455&lt;&gt;""),ROUND(Einstellungen!$B$5+SUM(F$7:F455)-SUM(G$7:G455),2),"")</f>
        <v/>
      </c>
      <c r="K455" s="16">
        <f>IF(OR(B455&lt;&gt;"",D455&lt;&gt;"",F455&lt;&gt;"",G455&lt;&gt;""),MID(IF(AND(F455&lt;&gt;"",G455&lt;&gt;""),"; Einnahme und Ausgabe in einer Zeile","")&amp;IF(AND(F455="",G455=""),"; Betrag fehlt","")&amp;IF(B455="","; Datum fehlt",IF(B455&lt;MAX(B$6:B454),"; Datum früher als darüber","")&amp;IF(AND(Einstellungen!$B$6&lt;&gt;"",B455&lt;Einstellungen!$B$6),"; Datum vor dem Anfangsbestand",""))&amp;IF(C455="","; Beleg fehlt","")&amp;IF(N(J455)&lt;0,"; Kassenbestand negativ",""),3,250),"")</f>
        <v/>
      </c>
    </row>
    <row r="456">
      <c r="A456" s="9">
        <f>IF(OR(B456&lt;&gt;"",D456&lt;&gt;"",F456&lt;&gt;"",G456&lt;&gt;""),MAX(A$6:A455)+1,"")</f>
        <v/>
      </c>
      <c r="B456" s="10" t="n"/>
      <c r="C456" s="11" t="n"/>
      <c r="D456" s="12" t="n"/>
      <c r="E456" s="12" t="n"/>
      <c r="F456" s="13" t="n"/>
      <c r="G456" s="13" t="n"/>
      <c r="H456" s="14" t="n"/>
      <c r="I456" s="15">
        <f>IF(N(F456)+N(G456)=0,"",ROUND((N(F456)+N(G456))*N(H456)/(1+N(H456)),2))</f>
        <v/>
      </c>
      <c r="J456" s="15">
        <f>IF(OR(B456&lt;&gt;"",D456&lt;&gt;"",F456&lt;&gt;"",G456&lt;&gt;""),ROUND(Einstellungen!$B$5+SUM(F$7:F456)-SUM(G$7:G456),2),"")</f>
        <v/>
      </c>
      <c r="K456" s="16">
        <f>IF(OR(B456&lt;&gt;"",D456&lt;&gt;"",F456&lt;&gt;"",G456&lt;&gt;""),MID(IF(AND(F456&lt;&gt;"",G456&lt;&gt;""),"; Einnahme und Ausgabe in einer Zeile","")&amp;IF(AND(F456="",G456=""),"; Betrag fehlt","")&amp;IF(B456="","; Datum fehlt",IF(B456&lt;MAX(B$6:B455),"; Datum früher als darüber","")&amp;IF(AND(Einstellungen!$B$6&lt;&gt;"",B456&lt;Einstellungen!$B$6),"; Datum vor dem Anfangsbestand",""))&amp;IF(C456="","; Beleg fehlt","")&amp;IF(N(J456)&lt;0,"; Kassenbestand negativ",""),3,250),"")</f>
        <v/>
      </c>
    </row>
    <row r="457">
      <c r="A457" s="9">
        <f>IF(OR(B457&lt;&gt;"",D457&lt;&gt;"",F457&lt;&gt;"",G457&lt;&gt;""),MAX(A$6:A456)+1,"")</f>
        <v/>
      </c>
      <c r="B457" s="10" t="n"/>
      <c r="C457" s="11" t="n"/>
      <c r="D457" s="12" t="n"/>
      <c r="E457" s="12" t="n"/>
      <c r="F457" s="13" t="n"/>
      <c r="G457" s="13" t="n"/>
      <c r="H457" s="14" t="n"/>
      <c r="I457" s="15">
        <f>IF(N(F457)+N(G457)=0,"",ROUND((N(F457)+N(G457))*N(H457)/(1+N(H457)),2))</f>
        <v/>
      </c>
      <c r="J457" s="15">
        <f>IF(OR(B457&lt;&gt;"",D457&lt;&gt;"",F457&lt;&gt;"",G457&lt;&gt;""),ROUND(Einstellungen!$B$5+SUM(F$7:F457)-SUM(G$7:G457),2),"")</f>
        <v/>
      </c>
      <c r="K457" s="16">
        <f>IF(OR(B457&lt;&gt;"",D457&lt;&gt;"",F457&lt;&gt;"",G457&lt;&gt;""),MID(IF(AND(F457&lt;&gt;"",G457&lt;&gt;""),"; Einnahme und Ausgabe in einer Zeile","")&amp;IF(AND(F457="",G457=""),"; Betrag fehlt","")&amp;IF(B457="","; Datum fehlt",IF(B457&lt;MAX(B$6:B456),"; Datum früher als darüber","")&amp;IF(AND(Einstellungen!$B$6&lt;&gt;"",B457&lt;Einstellungen!$B$6),"; Datum vor dem Anfangsbestand",""))&amp;IF(C457="","; Beleg fehlt","")&amp;IF(N(J457)&lt;0,"; Kassenbestand negativ",""),3,250),"")</f>
        <v/>
      </c>
    </row>
    <row r="458">
      <c r="A458" s="9">
        <f>IF(OR(B458&lt;&gt;"",D458&lt;&gt;"",F458&lt;&gt;"",G458&lt;&gt;""),MAX(A$6:A457)+1,"")</f>
        <v/>
      </c>
      <c r="B458" s="10" t="n"/>
      <c r="C458" s="11" t="n"/>
      <c r="D458" s="12" t="n"/>
      <c r="E458" s="12" t="n"/>
      <c r="F458" s="13" t="n"/>
      <c r="G458" s="13" t="n"/>
      <c r="H458" s="14" t="n"/>
      <c r="I458" s="15">
        <f>IF(N(F458)+N(G458)=0,"",ROUND((N(F458)+N(G458))*N(H458)/(1+N(H458)),2))</f>
        <v/>
      </c>
      <c r="J458" s="15">
        <f>IF(OR(B458&lt;&gt;"",D458&lt;&gt;"",F458&lt;&gt;"",G458&lt;&gt;""),ROUND(Einstellungen!$B$5+SUM(F$7:F458)-SUM(G$7:G458),2),"")</f>
        <v/>
      </c>
      <c r="K458" s="16">
        <f>IF(OR(B458&lt;&gt;"",D458&lt;&gt;"",F458&lt;&gt;"",G458&lt;&gt;""),MID(IF(AND(F458&lt;&gt;"",G458&lt;&gt;""),"; Einnahme und Ausgabe in einer Zeile","")&amp;IF(AND(F458="",G458=""),"; Betrag fehlt","")&amp;IF(B458="","; Datum fehlt",IF(B458&lt;MAX(B$6:B457),"; Datum früher als darüber","")&amp;IF(AND(Einstellungen!$B$6&lt;&gt;"",B458&lt;Einstellungen!$B$6),"; Datum vor dem Anfangsbestand",""))&amp;IF(C458="","; Beleg fehlt","")&amp;IF(N(J458)&lt;0,"; Kassenbestand negativ",""),3,250),"")</f>
        <v/>
      </c>
    </row>
    <row r="459">
      <c r="A459" s="9">
        <f>IF(OR(B459&lt;&gt;"",D459&lt;&gt;"",F459&lt;&gt;"",G459&lt;&gt;""),MAX(A$6:A458)+1,"")</f>
        <v/>
      </c>
      <c r="B459" s="10" t="n"/>
      <c r="C459" s="11" t="n"/>
      <c r="D459" s="12" t="n"/>
      <c r="E459" s="12" t="n"/>
      <c r="F459" s="13" t="n"/>
      <c r="G459" s="13" t="n"/>
      <c r="H459" s="14" t="n"/>
      <c r="I459" s="15">
        <f>IF(N(F459)+N(G459)=0,"",ROUND((N(F459)+N(G459))*N(H459)/(1+N(H459)),2))</f>
        <v/>
      </c>
      <c r="J459" s="15">
        <f>IF(OR(B459&lt;&gt;"",D459&lt;&gt;"",F459&lt;&gt;"",G459&lt;&gt;""),ROUND(Einstellungen!$B$5+SUM(F$7:F459)-SUM(G$7:G459),2),"")</f>
        <v/>
      </c>
      <c r="K459" s="16">
        <f>IF(OR(B459&lt;&gt;"",D459&lt;&gt;"",F459&lt;&gt;"",G459&lt;&gt;""),MID(IF(AND(F459&lt;&gt;"",G459&lt;&gt;""),"; Einnahme und Ausgabe in einer Zeile","")&amp;IF(AND(F459="",G459=""),"; Betrag fehlt","")&amp;IF(B459="","; Datum fehlt",IF(B459&lt;MAX(B$6:B458),"; Datum früher als darüber","")&amp;IF(AND(Einstellungen!$B$6&lt;&gt;"",B459&lt;Einstellungen!$B$6),"; Datum vor dem Anfangsbestand",""))&amp;IF(C459="","; Beleg fehlt","")&amp;IF(N(J459)&lt;0,"; Kassenbestand negativ",""),3,250),"")</f>
        <v/>
      </c>
    </row>
    <row r="460">
      <c r="A460" s="9">
        <f>IF(OR(B460&lt;&gt;"",D460&lt;&gt;"",F460&lt;&gt;"",G460&lt;&gt;""),MAX(A$6:A459)+1,"")</f>
        <v/>
      </c>
      <c r="B460" s="10" t="n"/>
      <c r="C460" s="11" t="n"/>
      <c r="D460" s="12" t="n"/>
      <c r="E460" s="12" t="n"/>
      <c r="F460" s="13" t="n"/>
      <c r="G460" s="13" t="n"/>
      <c r="H460" s="14" t="n"/>
      <c r="I460" s="15">
        <f>IF(N(F460)+N(G460)=0,"",ROUND((N(F460)+N(G460))*N(H460)/(1+N(H460)),2))</f>
        <v/>
      </c>
      <c r="J460" s="15">
        <f>IF(OR(B460&lt;&gt;"",D460&lt;&gt;"",F460&lt;&gt;"",G460&lt;&gt;""),ROUND(Einstellungen!$B$5+SUM(F$7:F460)-SUM(G$7:G460),2),"")</f>
        <v/>
      </c>
      <c r="K460" s="16">
        <f>IF(OR(B460&lt;&gt;"",D460&lt;&gt;"",F460&lt;&gt;"",G460&lt;&gt;""),MID(IF(AND(F460&lt;&gt;"",G460&lt;&gt;""),"; Einnahme und Ausgabe in einer Zeile","")&amp;IF(AND(F460="",G460=""),"; Betrag fehlt","")&amp;IF(B460="","; Datum fehlt",IF(B460&lt;MAX(B$6:B459),"; Datum früher als darüber","")&amp;IF(AND(Einstellungen!$B$6&lt;&gt;"",B460&lt;Einstellungen!$B$6),"; Datum vor dem Anfangsbestand",""))&amp;IF(C460="","; Beleg fehlt","")&amp;IF(N(J460)&lt;0,"; Kassenbestand negativ",""),3,250),"")</f>
        <v/>
      </c>
    </row>
    <row r="461">
      <c r="A461" s="9">
        <f>IF(OR(B461&lt;&gt;"",D461&lt;&gt;"",F461&lt;&gt;"",G461&lt;&gt;""),MAX(A$6:A460)+1,"")</f>
        <v/>
      </c>
      <c r="B461" s="10" t="n"/>
      <c r="C461" s="11" t="n"/>
      <c r="D461" s="12" t="n"/>
      <c r="E461" s="12" t="n"/>
      <c r="F461" s="13" t="n"/>
      <c r="G461" s="13" t="n"/>
      <c r="H461" s="14" t="n"/>
      <c r="I461" s="15">
        <f>IF(N(F461)+N(G461)=0,"",ROUND((N(F461)+N(G461))*N(H461)/(1+N(H461)),2))</f>
        <v/>
      </c>
      <c r="J461" s="15">
        <f>IF(OR(B461&lt;&gt;"",D461&lt;&gt;"",F461&lt;&gt;"",G461&lt;&gt;""),ROUND(Einstellungen!$B$5+SUM(F$7:F461)-SUM(G$7:G461),2),"")</f>
        <v/>
      </c>
      <c r="K461" s="16">
        <f>IF(OR(B461&lt;&gt;"",D461&lt;&gt;"",F461&lt;&gt;"",G461&lt;&gt;""),MID(IF(AND(F461&lt;&gt;"",G461&lt;&gt;""),"; Einnahme und Ausgabe in einer Zeile","")&amp;IF(AND(F461="",G461=""),"; Betrag fehlt","")&amp;IF(B461="","; Datum fehlt",IF(B461&lt;MAX(B$6:B460),"; Datum früher als darüber","")&amp;IF(AND(Einstellungen!$B$6&lt;&gt;"",B461&lt;Einstellungen!$B$6),"; Datum vor dem Anfangsbestand",""))&amp;IF(C461="","; Beleg fehlt","")&amp;IF(N(J461)&lt;0,"; Kassenbestand negativ",""),3,250),"")</f>
        <v/>
      </c>
    </row>
    <row r="462">
      <c r="A462" s="9">
        <f>IF(OR(B462&lt;&gt;"",D462&lt;&gt;"",F462&lt;&gt;"",G462&lt;&gt;""),MAX(A$6:A461)+1,"")</f>
        <v/>
      </c>
      <c r="B462" s="10" t="n"/>
      <c r="C462" s="11" t="n"/>
      <c r="D462" s="12" t="n"/>
      <c r="E462" s="12" t="n"/>
      <c r="F462" s="13" t="n"/>
      <c r="G462" s="13" t="n"/>
      <c r="H462" s="14" t="n"/>
      <c r="I462" s="15">
        <f>IF(N(F462)+N(G462)=0,"",ROUND((N(F462)+N(G462))*N(H462)/(1+N(H462)),2))</f>
        <v/>
      </c>
      <c r="J462" s="15">
        <f>IF(OR(B462&lt;&gt;"",D462&lt;&gt;"",F462&lt;&gt;"",G462&lt;&gt;""),ROUND(Einstellungen!$B$5+SUM(F$7:F462)-SUM(G$7:G462),2),"")</f>
        <v/>
      </c>
      <c r="K462" s="16">
        <f>IF(OR(B462&lt;&gt;"",D462&lt;&gt;"",F462&lt;&gt;"",G462&lt;&gt;""),MID(IF(AND(F462&lt;&gt;"",G462&lt;&gt;""),"; Einnahme und Ausgabe in einer Zeile","")&amp;IF(AND(F462="",G462=""),"; Betrag fehlt","")&amp;IF(B462="","; Datum fehlt",IF(B462&lt;MAX(B$6:B461),"; Datum früher als darüber","")&amp;IF(AND(Einstellungen!$B$6&lt;&gt;"",B462&lt;Einstellungen!$B$6),"; Datum vor dem Anfangsbestand",""))&amp;IF(C462="","; Beleg fehlt","")&amp;IF(N(J462)&lt;0,"; Kassenbestand negativ",""),3,250),"")</f>
        <v/>
      </c>
    </row>
    <row r="463">
      <c r="A463" s="9">
        <f>IF(OR(B463&lt;&gt;"",D463&lt;&gt;"",F463&lt;&gt;"",G463&lt;&gt;""),MAX(A$6:A462)+1,"")</f>
        <v/>
      </c>
      <c r="B463" s="10" t="n"/>
      <c r="C463" s="11" t="n"/>
      <c r="D463" s="12" t="n"/>
      <c r="E463" s="12" t="n"/>
      <c r="F463" s="13" t="n"/>
      <c r="G463" s="13" t="n"/>
      <c r="H463" s="14" t="n"/>
      <c r="I463" s="15">
        <f>IF(N(F463)+N(G463)=0,"",ROUND((N(F463)+N(G463))*N(H463)/(1+N(H463)),2))</f>
        <v/>
      </c>
      <c r="J463" s="15">
        <f>IF(OR(B463&lt;&gt;"",D463&lt;&gt;"",F463&lt;&gt;"",G463&lt;&gt;""),ROUND(Einstellungen!$B$5+SUM(F$7:F463)-SUM(G$7:G463),2),"")</f>
        <v/>
      </c>
      <c r="K463" s="16">
        <f>IF(OR(B463&lt;&gt;"",D463&lt;&gt;"",F463&lt;&gt;"",G463&lt;&gt;""),MID(IF(AND(F463&lt;&gt;"",G463&lt;&gt;""),"; Einnahme und Ausgabe in einer Zeile","")&amp;IF(AND(F463="",G463=""),"; Betrag fehlt","")&amp;IF(B463="","; Datum fehlt",IF(B463&lt;MAX(B$6:B462),"; Datum früher als darüber","")&amp;IF(AND(Einstellungen!$B$6&lt;&gt;"",B463&lt;Einstellungen!$B$6),"; Datum vor dem Anfangsbestand",""))&amp;IF(C463="","; Beleg fehlt","")&amp;IF(N(J463)&lt;0,"; Kassenbestand negativ",""),3,250),"")</f>
        <v/>
      </c>
    </row>
    <row r="464">
      <c r="A464" s="9">
        <f>IF(OR(B464&lt;&gt;"",D464&lt;&gt;"",F464&lt;&gt;"",G464&lt;&gt;""),MAX(A$6:A463)+1,"")</f>
        <v/>
      </c>
      <c r="B464" s="10" t="n"/>
      <c r="C464" s="11" t="n"/>
      <c r="D464" s="12" t="n"/>
      <c r="E464" s="12" t="n"/>
      <c r="F464" s="13" t="n"/>
      <c r="G464" s="13" t="n"/>
      <c r="H464" s="14" t="n"/>
      <c r="I464" s="15">
        <f>IF(N(F464)+N(G464)=0,"",ROUND((N(F464)+N(G464))*N(H464)/(1+N(H464)),2))</f>
        <v/>
      </c>
      <c r="J464" s="15">
        <f>IF(OR(B464&lt;&gt;"",D464&lt;&gt;"",F464&lt;&gt;"",G464&lt;&gt;""),ROUND(Einstellungen!$B$5+SUM(F$7:F464)-SUM(G$7:G464),2),"")</f>
        <v/>
      </c>
      <c r="K464" s="16">
        <f>IF(OR(B464&lt;&gt;"",D464&lt;&gt;"",F464&lt;&gt;"",G464&lt;&gt;""),MID(IF(AND(F464&lt;&gt;"",G464&lt;&gt;""),"; Einnahme und Ausgabe in einer Zeile","")&amp;IF(AND(F464="",G464=""),"; Betrag fehlt","")&amp;IF(B464="","; Datum fehlt",IF(B464&lt;MAX(B$6:B463),"; Datum früher als darüber","")&amp;IF(AND(Einstellungen!$B$6&lt;&gt;"",B464&lt;Einstellungen!$B$6),"; Datum vor dem Anfangsbestand",""))&amp;IF(C464="","; Beleg fehlt","")&amp;IF(N(J464)&lt;0,"; Kassenbestand negativ",""),3,250),"")</f>
        <v/>
      </c>
    </row>
    <row r="465">
      <c r="A465" s="9">
        <f>IF(OR(B465&lt;&gt;"",D465&lt;&gt;"",F465&lt;&gt;"",G465&lt;&gt;""),MAX(A$6:A464)+1,"")</f>
        <v/>
      </c>
      <c r="B465" s="10" t="n"/>
      <c r="C465" s="11" t="n"/>
      <c r="D465" s="12" t="n"/>
      <c r="E465" s="12" t="n"/>
      <c r="F465" s="13" t="n"/>
      <c r="G465" s="13" t="n"/>
      <c r="H465" s="14" t="n"/>
      <c r="I465" s="15">
        <f>IF(N(F465)+N(G465)=0,"",ROUND((N(F465)+N(G465))*N(H465)/(1+N(H465)),2))</f>
        <v/>
      </c>
      <c r="J465" s="15">
        <f>IF(OR(B465&lt;&gt;"",D465&lt;&gt;"",F465&lt;&gt;"",G465&lt;&gt;""),ROUND(Einstellungen!$B$5+SUM(F$7:F465)-SUM(G$7:G465),2),"")</f>
        <v/>
      </c>
      <c r="K465" s="16">
        <f>IF(OR(B465&lt;&gt;"",D465&lt;&gt;"",F465&lt;&gt;"",G465&lt;&gt;""),MID(IF(AND(F465&lt;&gt;"",G465&lt;&gt;""),"; Einnahme und Ausgabe in einer Zeile","")&amp;IF(AND(F465="",G465=""),"; Betrag fehlt","")&amp;IF(B465="","; Datum fehlt",IF(B465&lt;MAX(B$6:B464),"; Datum früher als darüber","")&amp;IF(AND(Einstellungen!$B$6&lt;&gt;"",B465&lt;Einstellungen!$B$6),"; Datum vor dem Anfangsbestand",""))&amp;IF(C465="","; Beleg fehlt","")&amp;IF(N(J465)&lt;0,"; Kassenbestand negativ",""),3,250),"")</f>
        <v/>
      </c>
    </row>
    <row r="466">
      <c r="A466" s="9">
        <f>IF(OR(B466&lt;&gt;"",D466&lt;&gt;"",F466&lt;&gt;"",G466&lt;&gt;""),MAX(A$6:A465)+1,"")</f>
        <v/>
      </c>
      <c r="B466" s="10" t="n"/>
      <c r="C466" s="11" t="n"/>
      <c r="D466" s="12" t="n"/>
      <c r="E466" s="12" t="n"/>
      <c r="F466" s="13" t="n"/>
      <c r="G466" s="13" t="n"/>
      <c r="H466" s="14" t="n"/>
      <c r="I466" s="15">
        <f>IF(N(F466)+N(G466)=0,"",ROUND((N(F466)+N(G466))*N(H466)/(1+N(H466)),2))</f>
        <v/>
      </c>
      <c r="J466" s="15">
        <f>IF(OR(B466&lt;&gt;"",D466&lt;&gt;"",F466&lt;&gt;"",G466&lt;&gt;""),ROUND(Einstellungen!$B$5+SUM(F$7:F466)-SUM(G$7:G466),2),"")</f>
        <v/>
      </c>
      <c r="K466" s="16">
        <f>IF(OR(B466&lt;&gt;"",D466&lt;&gt;"",F466&lt;&gt;"",G466&lt;&gt;""),MID(IF(AND(F466&lt;&gt;"",G466&lt;&gt;""),"; Einnahme und Ausgabe in einer Zeile","")&amp;IF(AND(F466="",G466=""),"; Betrag fehlt","")&amp;IF(B466="","; Datum fehlt",IF(B466&lt;MAX(B$6:B465),"; Datum früher als darüber","")&amp;IF(AND(Einstellungen!$B$6&lt;&gt;"",B466&lt;Einstellungen!$B$6),"; Datum vor dem Anfangsbestand",""))&amp;IF(C466="","; Beleg fehlt","")&amp;IF(N(J466)&lt;0,"; Kassenbestand negativ",""),3,250),"")</f>
        <v/>
      </c>
    </row>
    <row r="467">
      <c r="A467" s="9">
        <f>IF(OR(B467&lt;&gt;"",D467&lt;&gt;"",F467&lt;&gt;"",G467&lt;&gt;""),MAX(A$6:A466)+1,"")</f>
        <v/>
      </c>
      <c r="B467" s="10" t="n"/>
      <c r="C467" s="11" t="n"/>
      <c r="D467" s="12" t="n"/>
      <c r="E467" s="12" t="n"/>
      <c r="F467" s="13" t="n"/>
      <c r="G467" s="13" t="n"/>
      <c r="H467" s="14" t="n"/>
      <c r="I467" s="15">
        <f>IF(N(F467)+N(G467)=0,"",ROUND((N(F467)+N(G467))*N(H467)/(1+N(H467)),2))</f>
        <v/>
      </c>
      <c r="J467" s="15">
        <f>IF(OR(B467&lt;&gt;"",D467&lt;&gt;"",F467&lt;&gt;"",G467&lt;&gt;""),ROUND(Einstellungen!$B$5+SUM(F$7:F467)-SUM(G$7:G467),2),"")</f>
        <v/>
      </c>
      <c r="K467" s="16">
        <f>IF(OR(B467&lt;&gt;"",D467&lt;&gt;"",F467&lt;&gt;"",G467&lt;&gt;""),MID(IF(AND(F467&lt;&gt;"",G467&lt;&gt;""),"; Einnahme und Ausgabe in einer Zeile","")&amp;IF(AND(F467="",G467=""),"; Betrag fehlt","")&amp;IF(B467="","; Datum fehlt",IF(B467&lt;MAX(B$6:B466),"; Datum früher als darüber","")&amp;IF(AND(Einstellungen!$B$6&lt;&gt;"",B467&lt;Einstellungen!$B$6),"; Datum vor dem Anfangsbestand",""))&amp;IF(C467="","; Beleg fehlt","")&amp;IF(N(J467)&lt;0,"; Kassenbestand negativ",""),3,250),"")</f>
        <v/>
      </c>
    </row>
    <row r="468">
      <c r="A468" s="9">
        <f>IF(OR(B468&lt;&gt;"",D468&lt;&gt;"",F468&lt;&gt;"",G468&lt;&gt;""),MAX(A$6:A467)+1,"")</f>
        <v/>
      </c>
      <c r="B468" s="10" t="n"/>
      <c r="C468" s="11" t="n"/>
      <c r="D468" s="12" t="n"/>
      <c r="E468" s="12" t="n"/>
      <c r="F468" s="13" t="n"/>
      <c r="G468" s="13" t="n"/>
      <c r="H468" s="14" t="n"/>
      <c r="I468" s="15">
        <f>IF(N(F468)+N(G468)=0,"",ROUND((N(F468)+N(G468))*N(H468)/(1+N(H468)),2))</f>
        <v/>
      </c>
      <c r="J468" s="15">
        <f>IF(OR(B468&lt;&gt;"",D468&lt;&gt;"",F468&lt;&gt;"",G468&lt;&gt;""),ROUND(Einstellungen!$B$5+SUM(F$7:F468)-SUM(G$7:G468),2),"")</f>
        <v/>
      </c>
      <c r="K468" s="16">
        <f>IF(OR(B468&lt;&gt;"",D468&lt;&gt;"",F468&lt;&gt;"",G468&lt;&gt;""),MID(IF(AND(F468&lt;&gt;"",G468&lt;&gt;""),"; Einnahme und Ausgabe in einer Zeile","")&amp;IF(AND(F468="",G468=""),"; Betrag fehlt","")&amp;IF(B468="","; Datum fehlt",IF(B468&lt;MAX(B$6:B467),"; Datum früher als darüber","")&amp;IF(AND(Einstellungen!$B$6&lt;&gt;"",B468&lt;Einstellungen!$B$6),"; Datum vor dem Anfangsbestand",""))&amp;IF(C468="","; Beleg fehlt","")&amp;IF(N(J468)&lt;0,"; Kassenbestand negativ",""),3,250),"")</f>
        <v/>
      </c>
    </row>
    <row r="469">
      <c r="A469" s="9">
        <f>IF(OR(B469&lt;&gt;"",D469&lt;&gt;"",F469&lt;&gt;"",G469&lt;&gt;""),MAX(A$6:A468)+1,"")</f>
        <v/>
      </c>
      <c r="B469" s="10" t="n"/>
      <c r="C469" s="11" t="n"/>
      <c r="D469" s="12" t="n"/>
      <c r="E469" s="12" t="n"/>
      <c r="F469" s="13" t="n"/>
      <c r="G469" s="13" t="n"/>
      <c r="H469" s="14" t="n"/>
      <c r="I469" s="15">
        <f>IF(N(F469)+N(G469)=0,"",ROUND((N(F469)+N(G469))*N(H469)/(1+N(H469)),2))</f>
        <v/>
      </c>
      <c r="J469" s="15">
        <f>IF(OR(B469&lt;&gt;"",D469&lt;&gt;"",F469&lt;&gt;"",G469&lt;&gt;""),ROUND(Einstellungen!$B$5+SUM(F$7:F469)-SUM(G$7:G469),2),"")</f>
        <v/>
      </c>
      <c r="K469" s="16">
        <f>IF(OR(B469&lt;&gt;"",D469&lt;&gt;"",F469&lt;&gt;"",G469&lt;&gt;""),MID(IF(AND(F469&lt;&gt;"",G469&lt;&gt;""),"; Einnahme und Ausgabe in einer Zeile","")&amp;IF(AND(F469="",G469=""),"; Betrag fehlt","")&amp;IF(B469="","; Datum fehlt",IF(B469&lt;MAX(B$6:B468),"; Datum früher als darüber","")&amp;IF(AND(Einstellungen!$B$6&lt;&gt;"",B469&lt;Einstellungen!$B$6),"; Datum vor dem Anfangsbestand",""))&amp;IF(C469="","; Beleg fehlt","")&amp;IF(N(J469)&lt;0,"; Kassenbestand negativ",""),3,250),"")</f>
        <v/>
      </c>
    </row>
    <row r="470">
      <c r="A470" s="9">
        <f>IF(OR(B470&lt;&gt;"",D470&lt;&gt;"",F470&lt;&gt;"",G470&lt;&gt;""),MAX(A$6:A469)+1,"")</f>
        <v/>
      </c>
      <c r="B470" s="10" t="n"/>
      <c r="C470" s="11" t="n"/>
      <c r="D470" s="12" t="n"/>
      <c r="E470" s="12" t="n"/>
      <c r="F470" s="13" t="n"/>
      <c r="G470" s="13" t="n"/>
      <c r="H470" s="14" t="n"/>
      <c r="I470" s="15">
        <f>IF(N(F470)+N(G470)=0,"",ROUND((N(F470)+N(G470))*N(H470)/(1+N(H470)),2))</f>
        <v/>
      </c>
      <c r="J470" s="15">
        <f>IF(OR(B470&lt;&gt;"",D470&lt;&gt;"",F470&lt;&gt;"",G470&lt;&gt;""),ROUND(Einstellungen!$B$5+SUM(F$7:F470)-SUM(G$7:G470),2),"")</f>
        <v/>
      </c>
      <c r="K470" s="16">
        <f>IF(OR(B470&lt;&gt;"",D470&lt;&gt;"",F470&lt;&gt;"",G470&lt;&gt;""),MID(IF(AND(F470&lt;&gt;"",G470&lt;&gt;""),"; Einnahme und Ausgabe in einer Zeile","")&amp;IF(AND(F470="",G470=""),"; Betrag fehlt","")&amp;IF(B470="","; Datum fehlt",IF(B470&lt;MAX(B$6:B469),"; Datum früher als darüber","")&amp;IF(AND(Einstellungen!$B$6&lt;&gt;"",B470&lt;Einstellungen!$B$6),"; Datum vor dem Anfangsbestand",""))&amp;IF(C470="","; Beleg fehlt","")&amp;IF(N(J470)&lt;0,"; Kassenbestand negativ",""),3,250),"")</f>
        <v/>
      </c>
    </row>
    <row r="471">
      <c r="A471" s="9">
        <f>IF(OR(B471&lt;&gt;"",D471&lt;&gt;"",F471&lt;&gt;"",G471&lt;&gt;""),MAX(A$6:A470)+1,"")</f>
        <v/>
      </c>
      <c r="B471" s="10" t="n"/>
      <c r="C471" s="11" t="n"/>
      <c r="D471" s="12" t="n"/>
      <c r="E471" s="12" t="n"/>
      <c r="F471" s="13" t="n"/>
      <c r="G471" s="13" t="n"/>
      <c r="H471" s="14" t="n"/>
      <c r="I471" s="15">
        <f>IF(N(F471)+N(G471)=0,"",ROUND((N(F471)+N(G471))*N(H471)/(1+N(H471)),2))</f>
        <v/>
      </c>
      <c r="J471" s="15">
        <f>IF(OR(B471&lt;&gt;"",D471&lt;&gt;"",F471&lt;&gt;"",G471&lt;&gt;""),ROUND(Einstellungen!$B$5+SUM(F$7:F471)-SUM(G$7:G471),2),"")</f>
        <v/>
      </c>
      <c r="K471" s="16">
        <f>IF(OR(B471&lt;&gt;"",D471&lt;&gt;"",F471&lt;&gt;"",G471&lt;&gt;""),MID(IF(AND(F471&lt;&gt;"",G471&lt;&gt;""),"; Einnahme und Ausgabe in einer Zeile","")&amp;IF(AND(F471="",G471=""),"; Betrag fehlt","")&amp;IF(B471="","; Datum fehlt",IF(B471&lt;MAX(B$6:B470),"; Datum früher als darüber","")&amp;IF(AND(Einstellungen!$B$6&lt;&gt;"",B471&lt;Einstellungen!$B$6),"; Datum vor dem Anfangsbestand",""))&amp;IF(C471="","; Beleg fehlt","")&amp;IF(N(J471)&lt;0,"; Kassenbestand negativ",""),3,250),"")</f>
        <v/>
      </c>
    </row>
    <row r="472">
      <c r="A472" s="9">
        <f>IF(OR(B472&lt;&gt;"",D472&lt;&gt;"",F472&lt;&gt;"",G472&lt;&gt;""),MAX(A$6:A471)+1,"")</f>
        <v/>
      </c>
      <c r="B472" s="10" t="n"/>
      <c r="C472" s="11" t="n"/>
      <c r="D472" s="12" t="n"/>
      <c r="E472" s="12" t="n"/>
      <c r="F472" s="13" t="n"/>
      <c r="G472" s="13" t="n"/>
      <c r="H472" s="14" t="n"/>
      <c r="I472" s="15">
        <f>IF(N(F472)+N(G472)=0,"",ROUND((N(F472)+N(G472))*N(H472)/(1+N(H472)),2))</f>
        <v/>
      </c>
      <c r="J472" s="15">
        <f>IF(OR(B472&lt;&gt;"",D472&lt;&gt;"",F472&lt;&gt;"",G472&lt;&gt;""),ROUND(Einstellungen!$B$5+SUM(F$7:F472)-SUM(G$7:G472),2),"")</f>
        <v/>
      </c>
      <c r="K472" s="16">
        <f>IF(OR(B472&lt;&gt;"",D472&lt;&gt;"",F472&lt;&gt;"",G472&lt;&gt;""),MID(IF(AND(F472&lt;&gt;"",G472&lt;&gt;""),"; Einnahme und Ausgabe in einer Zeile","")&amp;IF(AND(F472="",G472=""),"; Betrag fehlt","")&amp;IF(B472="","; Datum fehlt",IF(B472&lt;MAX(B$6:B471),"; Datum früher als darüber","")&amp;IF(AND(Einstellungen!$B$6&lt;&gt;"",B472&lt;Einstellungen!$B$6),"; Datum vor dem Anfangsbestand",""))&amp;IF(C472="","; Beleg fehlt","")&amp;IF(N(J472)&lt;0,"; Kassenbestand negativ",""),3,250),"")</f>
        <v/>
      </c>
    </row>
    <row r="473">
      <c r="A473" s="9">
        <f>IF(OR(B473&lt;&gt;"",D473&lt;&gt;"",F473&lt;&gt;"",G473&lt;&gt;""),MAX(A$6:A472)+1,"")</f>
        <v/>
      </c>
      <c r="B473" s="10" t="n"/>
      <c r="C473" s="11" t="n"/>
      <c r="D473" s="12" t="n"/>
      <c r="E473" s="12" t="n"/>
      <c r="F473" s="13" t="n"/>
      <c r="G473" s="13" t="n"/>
      <c r="H473" s="14" t="n"/>
      <c r="I473" s="15">
        <f>IF(N(F473)+N(G473)=0,"",ROUND((N(F473)+N(G473))*N(H473)/(1+N(H473)),2))</f>
        <v/>
      </c>
      <c r="J473" s="15">
        <f>IF(OR(B473&lt;&gt;"",D473&lt;&gt;"",F473&lt;&gt;"",G473&lt;&gt;""),ROUND(Einstellungen!$B$5+SUM(F$7:F473)-SUM(G$7:G473),2),"")</f>
        <v/>
      </c>
      <c r="K473" s="16">
        <f>IF(OR(B473&lt;&gt;"",D473&lt;&gt;"",F473&lt;&gt;"",G473&lt;&gt;""),MID(IF(AND(F473&lt;&gt;"",G473&lt;&gt;""),"; Einnahme und Ausgabe in einer Zeile","")&amp;IF(AND(F473="",G473=""),"; Betrag fehlt","")&amp;IF(B473="","; Datum fehlt",IF(B473&lt;MAX(B$6:B472),"; Datum früher als darüber","")&amp;IF(AND(Einstellungen!$B$6&lt;&gt;"",B473&lt;Einstellungen!$B$6),"; Datum vor dem Anfangsbestand",""))&amp;IF(C473="","; Beleg fehlt","")&amp;IF(N(J473)&lt;0,"; Kassenbestand negativ",""),3,250),"")</f>
        <v/>
      </c>
    </row>
    <row r="474">
      <c r="A474" s="9">
        <f>IF(OR(B474&lt;&gt;"",D474&lt;&gt;"",F474&lt;&gt;"",G474&lt;&gt;""),MAX(A$6:A473)+1,"")</f>
        <v/>
      </c>
      <c r="B474" s="10" t="n"/>
      <c r="C474" s="11" t="n"/>
      <c r="D474" s="12" t="n"/>
      <c r="E474" s="12" t="n"/>
      <c r="F474" s="13" t="n"/>
      <c r="G474" s="13" t="n"/>
      <c r="H474" s="14" t="n"/>
      <c r="I474" s="15">
        <f>IF(N(F474)+N(G474)=0,"",ROUND((N(F474)+N(G474))*N(H474)/(1+N(H474)),2))</f>
        <v/>
      </c>
      <c r="J474" s="15">
        <f>IF(OR(B474&lt;&gt;"",D474&lt;&gt;"",F474&lt;&gt;"",G474&lt;&gt;""),ROUND(Einstellungen!$B$5+SUM(F$7:F474)-SUM(G$7:G474),2),"")</f>
        <v/>
      </c>
      <c r="K474" s="16">
        <f>IF(OR(B474&lt;&gt;"",D474&lt;&gt;"",F474&lt;&gt;"",G474&lt;&gt;""),MID(IF(AND(F474&lt;&gt;"",G474&lt;&gt;""),"; Einnahme und Ausgabe in einer Zeile","")&amp;IF(AND(F474="",G474=""),"; Betrag fehlt","")&amp;IF(B474="","; Datum fehlt",IF(B474&lt;MAX(B$6:B473),"; Datum früher als darüber","")&amp;IF(AND(Einstellungen!$B$6&lt;&gt;"",B474&lt;Einstellungen!$B$6),"; Datum vor dem Anfangsbestand",""))&amp;IF(C474="","; Beleg fehlt","")&amp;IF(N(J474)&lt;0,"; Kassenbestand negativ",""),3,250),"")</f>
        <v/>
      </c>
    </row>
    <row r="475">
      <c r="A475" s="9">
        <f>IF(OR(B475&lt;&gt;"",D475&lt;&gt;"",F475&lt;&gt;"",G475&lt;&gt;""),MAX(A$6:A474)+1,"")</f>
        <v/>
      </c>
      <c r="B475" s="10" t="n"/>
      <c r="C475" s="11" t="n"/>
      <c r="D475" s="12" t="n"/>
      <c r="E475" s="12" t="n"/>
      <c r="F475" s="13" t="n"/>
      <c r="G475" s="13" t="n"/>
      <c r="H475" s="14" t="n"/>
      <c r="I475" s="15">
        <f>IF(N(F475)+N(G475)=0,"",ROUND((N(F475)+N(G475))*N(H475)/(1+N(H475)),2))</f>
        <v/>
      </c>
      <c r="J475" s="15">
        <f>IF(OR(B475&lt;&gt;"",D475&lt;&gt;"",F475&lt;&gt;"",G475&lt;&gt;""),ROUND(Einstellungen!$B$5+SUM(F$7:F475)-SUM(G$7:G475),2),"")</f>
        <v/>
      </c>
      <c r="K475" s="16">
        <f>IF(OR(B475&lt;&gt;"",D475&lt;&gt;"",F475&lt;&gt;"",G475&lt;&gt;""),MID(IF(AND(F475&lt;&gt;"",G475&lt;&gt;""),"; Einnahme und Ausgabe in einer Zeile","")&amp;IF(AND(F475="",G475=""),"; Betrag fehlt","")&amp;IF(B475="","; Datum fehlt",IF(B475&lt;MAX(B$6:B474),"; Datum früher als darüber","")&amp;IF(AND(Einstellungen!$B$6&lt;&gt;"",B475&lt;Einstellungen!$B$6),"; Datum vor dem Anfangsbestand",""))&amp;IF(C475="","; Beleg fehlt","")&amp;IF(N(J475)&lt;0,"; Kassenbestand negativ",""),3,250),"")</f>
        <v/>
      </c>
    </row>
    <row r="476">
      <c r="A476" s="9">
        <f>IF(OR(B476&lt;&gt;"",D476&lt;&gt;"",F476&lt;&gt;"",G476&lt;&gt;""),MAX(A$6:A475)+1,"")</f>
        <v/>
      </c>
      <c r="B476" s="10" t="n"/>
      <c r="C476" s="11" t="n"/>
      <c r="D476" s="12" t="n"/>
      <c r="E476" s="12" t="n"/>
      <c r="F476" s="13" t="n"/>
      <c r="G476" s="13" t="n"/>
      <c r="H476" s="14" t="n"/>
      <c r="I476" s="15">
        <f>IF(N(F476)+N(G476)=0,"",ROUND((N(F476)+N(G476))*N(H476)/(1+N(H476)),2))</f>
        <v/>
      </c>
      <c r="J476" s="15">
        <f>IF(OR(B476&lt;&gt;"",D476&lt;&gt;"",F476&lt;&gt;"",G476&lt;&gt;""),ROUND(Einstellungen!$B$5+SUM(F$7:F476)-SUM(G$7:G476),2),"")</f>
        <v/>
      </c>
      <c r="K476" s="16">
        <f>IF(OR(B476&lt;&gt;"",D476&lt;&gt;"",F476&lt;&gt;"",G476&lt;&gt;""),MID(IF(AND(F476&lt;&gt;"",G476&lt;&gt;""),"; Einnahme und Ausgabe in einer Zeile","")&amp;IF(AND(F476="",G476=""),"; Betrag fehlt","")&amp;IF(B476="","; Datum fehlt",IF(B476&lt;MAX(B$6:B475),"; Datum früher als darüber","")&amp;IF(AND(Einstellungen!$B$6&lt;&gt;"",B476&lt;Einstellungen!$B$6),"; Datum vor dem Anfangsbestand",""))&amp;IF(C476="","; Beleg fehlt","")&amp;IF(N(J476)&lt;0,"; Kassenbestand negativ",""),3,250),"")</f>
        <v/>
      </c>
    </row>
    <row r="477">
      <c r="A477" s="9">
        <f>IF(OR(B477&lt;&gt;"",D477&lt;&gt;"",F477&lt;&gt;"",G477&lt;&gt;""),MAX(A$6:A476)+1,"")</f>
        <v/>
      </c>
      <c r="B477" s="10" t="n"/>
      <c r="C477" s="11" t="n"/>
      <c r="D477" s="12" t="n"/>
      <c r="E477" s="12" t="n"/>
      <c r="F477" s="13" t="n"/>
      <c r="G477" s="13" t="n"/>
      <c r="H477" s="14" t="n"/>
      <c r="I477" s="15">
        <f>IF(N(F477)+N(G477)=0,"",ROUND((N(F477)+N(G477))*N(H477)/(1+N(H477)),2))</f>
        <v/>
      </c>
      <c r="J477" s="15">
        <f>IF(OR(B477&lt;&gt;"",D477&lt;&gt;"",F477&lt;&gt;"",G477&lt;&gt;""),ROUND(Einstellungen!$B$5+SUM(F$7:F477)-SUM(G$7:G477),2),"")</f>
        <v/>
      </c>
      <c r="K477" s="16">
        <f>IF(OR(B477&lt;&gt;"",D477&lt;&gt;"",F477&lt;&gt;"",G477&lt;&gt;""),MID(IF(AND(F477&lt;&gt;"",G477&lt;&gt;""),"; Einnahme und Ausgabe in einer Zeile","")&amp;IF(AND(F477="",G477=""),"; Betrag fehlt","")&amp;IF(B477="","; Datum fehlt",IF(B477&lt;MAX(B$6:B476),"; Datum früher als darüber","")&amp;IF(AND(Einstellungen!$B$6&lt;&gt;"",B477&lt;Einstellungen!$B$6),"; Datum vor dem Anfangsbestand",""))&amp;IF(C477="","; Beleg fehlt","")&amp;IF(N(J477)&lt;0,"; Kassenbestand negativ",""),3,250),"")</f>
        <v/>
      </c>
    </row>
    <row r="478">
      <c r="A478" s="9">
        <f>IF(OR(B478&lt;&gt;"",D478&lt;&gt;"",F478&lt;&gt;"",G478&lt;&gt;""),MAX(A$6:A477)+1,"")</f>
        <v/>
      </c>
      <c r="B478" s="10" t="n"/>
      <c r="C478" s="11" t="n"/>
      <c r="D478" s="12" t="n"/>
      <c r="E478" s="12" t="n"/>
      <c r="F478" s="13" t="n"/>
      <c r="G478" s="13" t="n"/>
      <c r="H478" s="14" t="n"/>
      <c r="I478" s="15">
        <f>IF(N(F478)+N(G478)=0,"",ROUND((N(F478)+N(G478))*N(H478)/(1+N(H478)),2))</f>
        <v/>
      </c>
      <c r="J478" s="15">
        <f>IF(OR(B478&lt;&gt;"",D478&lt;&gt;"",F478&lt;&gt;"",G478&lt;&gt;""),ROUND(Einstellungen!$B$5+SUM(F$7:F478)-SUM(G$7:G478),2),"")</f>
        <v/>
      </c>
      <c r="K478" s="16">
        <f>IF(OR(B478&lt;&gt;"",D478&lt;&gt;"",F478&lt;&gt;"",G478&lt;&gt;""),MID(IF(AND(F478&lt;&gt;"",G478&lt;&gt;""),"; Einnahme und Ausgabe in einer Zeile","")&amp;IF(AND(F478="",G478=""),"; Betrag fehlt","")&amp;IF(B478="","; Datum fehlt",IF(B478&lt;MAX(B$6:B477),"; Datum früher als darüber","")&amp;IF(AND(Einstellungen!$B$6&lt;&gt;"",B478&lt;Einstellungen!$B$6),"; Datum vor dem Anfangsbestand",""))&amp;IF(C478="","; Beleg fehlt","")&amp;IF(N(J478)&lt;0,"; Kassenbestand negativ",""),3,250),"")</f>
        <v/>
      </c>
    </row>
    <row r="479">
      <c r="A479" s="9">
        <f>IF(OR(B479&lt;&gt;"",D479&lt;&gt;"",F479&lt;&gt;"",G479&lt;&gt;""),MAX(A$6:A478)+1,"")</f>
        <v/>
      </c>
      <c r="B479" s="10" t="n"/>
      <c r="C479" s="11" t="n"/>
      <c r="D479" s="12" t="n"/>
      <c r="E479" s="12" t="n"/>
      <c r="F479" s="13" t="n"/>
      <c r="G479" s="13" t="n"/>
      <c r="H479" s="14" t="n"/>
      <c r="I479" s="15">
        <f>IF(N(F479)+N(G479)=0,"",ROUND((N(F479)+N(G479))*N(H479)/(1+N(H479)),2))</f>
        <v/>
      </c>
      <c r="J479" s="15">
        <f>IF(OR(B479&lt;&gt;"",D479&lt;&gt;"",F479&lt;&gt;"",G479&lt;&gt;""),ROUND(Einstellungen!$B$5+SUM(F$7:F479)-SUM(G$7:G479),2),"")</f>
        <v/>
      </c>
      <c r="K479" s="16">
        <f>IF(OR(B479&lt;&gt;"",D479&lt;&gt;"",F479&lt;&gt;"",G479&lt;&gt;""),MID(IF(AND(F479&lt;&gt;"",G479&lt;&gt;""),"; Einnahme und Ausgabe in einer Zeile","")&amp;IF(AND(F479="",G479=""),"; Betrag fehlt","")&amp;IF(B479="","; Datum fehlt",IF(B479&lt;MAX(B$6:B478),"; Datum früher als darüber","")&amp;IF(AND(Einstellungen!$B$6&lt;&gt;"",B479&lt;Einstellungen!$B$6),"; Datum vor dem Anfangsbestand",""))&amp;IF(C479="","; Beleg fehlt","")&amp;IF(N(J479)&lt;0,"; Kassenbestand negativ",""),3,250),"")</f>
        <v/>
      </c>
    </row>
    <row r="480">
      <c r="A480" s="9">
        <f>IF(OR(B480&lt;&gt;"",D480&lt;&gt;"",F480&lt;&gt;"",G480&lt;&gt;""),MAX(A$6:A479)+1,"")</f>
        <v/>
      </c>
      <c r="B480" s="10" t="n"/>
      <c r="C480" s="11" t="n"/>
      <c r="D480" s="12" t="n"/>
      <c r="E480" s="12" t="n"/>
      <c r="F480" s="13" t="n"/>
      <c r="G480" s="13" t="n"/>
      <c r="H480" s="14" t="n"/>
      <c r="I480" s="15">
        <f>IF(N(F480)+N(G480)=0,"",ROUND((N(F480)+N(G480))*N(H480)/(1+N(H480)),2))</f>
        <v/>
      </c>
      <c r="J480" s="15">
        <f>IF(OR(B480&lt;&gt;"",D480&lt;&gt;"",F480&lt;&gt;"",G480&lt;&gt;""),ROUND(Einstellungen!$B$5+SUM(F$7:F480)-SUM(G$7:G480),2),"")</f>
        <v/>
      </c>
      <c r="K480" s="16">
        <f>IF(OR(B480&lt;&gt;"",D480&lt;&gt;"",F480&lt;&gt;"",G480&lt;&gt;""),MID(IF(AND(F480&lt;&gt;"",G480&lt;&gt;""),"; Einnahme und Ausgabe in einer Zeile","")&amp;IF(AND(F480="",G480=""),"; Betrag fehlt","")&amp;IF(B480="","; Datum fehlt",IF(B480&lt;MAX(B$6:B479),"; Datum früher als darüber","")&amp;IF(AND(Einstellungen!$B$6&lt;&gt;"",B480&lt;Einstellungen!$B$6),"; Datum vor dem Anfangsbestand",""))&amp;IF(C480="","; Beleg fehlt","")&amp;IF(N(J480)&lt;0,"; Kassenbestand negativ",""),3,250),"")</f>
        <v/>
      </c>
    </row>
    <row r="481">
      <c r="A481" s="9">
        <f>IF(OR(B481&lt;&gt;"",D481&lt;&gt;"",F481&lt;&gt;"",G481&lt;&gt;""),MAX(A$6:A480)+1,"")</f>
        <v/>
      </c>
      <c r="B481" s="10" t="n"/>
      <c r="C481" s="11" t="n"/>
      <c r="D481" s="12" t="n"/>
      <c r="E481" s="12" t="n"/>
      <c r="F481" s="13" t="n"/>
      <c r="G481" s="13" t="n"/>
      <c r="H481" s="14" t="n"/>
      <c r="I481" s="15">
        <f>IF(N(F481)+N(G481)=0,"",ROUND((N(F481)+N(G481))*N(H481)/(1+N(H481)),2))</f>
        <v/>
      </c>
      <c r="J481" s="15">
        <f>IF(OR(B481&lt;&gt;"",D481&lt;&gt;"",F481&lt;&gt;"",G481&lt;&gt;""),ROUND(Einstellungen!$B$5+SUM(F$7:F481)-SUM(G$7:G481),2),"")</f>
        <v/>
      </c>
      <c r="K481" s="16">
        <f>IF(OR(B481&lt;&gt;"",D481&lt;&gt;"",F481&lt;&gt;"",G481&lt;&gt;""),MID(IF(AND(F481&lt;&gt;"",G481&lt;&gt;""),"; Einnahme und Ausgabe in einer Zeile","")&amp;IF(AND(F481="",G481=""),"; Betrag fehlt","")&amp;IF(B481="","; Datum fehlt",IF(B481&lt;MAX(B$6:B480),"; Datum früher als darüber","")&amp;IF(AND(Einstellungen!$B$6&lt;&gt;"",B481&lt;Einstellungen!$B$6),"; Datum vor dem Anfangsbestand",""))&amp;IF(C481="","; Beleg fehlt","")&amp;IF(N(J481)&lt;0,"; Kassenbestand negativ",""),3,250),"")</f>
        <v/>
      </c>
    </row>
    <row r="482">
      <c r="A482" s="9">
        <f>IF(OR(B482&lt;&gt;"",D482&lt;&gt;"",F482&lt;&gt;"",G482&lt;&gt;""),MAX(A$6:A481)+1,"")</f>
        <v/>
      </c>
      <c r="B482" s="10" t="n"/>
      <c r="C482" s="11" t="n"/>
      <c r="D482" s="12" t="n"/>
      <c r="E482" s="12" t="n"/>
      <c r="F482" s="13" t="n"/>
      <c r="G482" s="13" t="n"/>
      <c r="H482" s="14" t="n"/>
      <c r="I482" s="15">
        <f>IF(N(F482)+N(G482)=0,"",ROUND((N(F482)+N(G482))*N(H482)/(1+N(H482)),2))</f>
        <v/>
      </c>
      <c r="J482" s="15">
        <f>IF(OR(B482&lt;&gt;"",D482&lt;&gt;"",F482&lt;&gt;"",G482&lt;&gt;""),ROUND(Einstellungen!$B$5+SUM(F$7:F482)-SUM(G$7:G482),2),"")</f>
        <v/>
      </c>
      <c r="K482" s="16">
        <f>IF(OR(B482&lt;&gt;"",D482&lt;&gt;"",F482&lt;&gt;"",G482&lt;&gt;""),MID(IF(AND(F482&lt;&gt;"",G482&lt;&gt;""),"; Einnahme und Ausgabe in einer Zeile","")&amp;IF(AND(F482="",G482=""),"; Betrag fehlt","")&amp;IF(B482="","; Datum fehlt",IF(B482&lt;MAX(B$6:B481),"; Datum früher als darüber","")&amp;IF(AND(Einstellungen!$B$6&lt;&gt;"",B482&lt;Einstellungen!$B$6),"; Datum vor dem Anfangsbestand",""))&amp;IF(C482="","; Beleg fehlt","")&amp;IF(N(J482)&lt;0,"; Kassenbestand negativ",""),3,250),"")</f>
        <v/>
      </c>
    </row>
    <row r="483">
      <c r="A483" s="9">
        <f>IF(OR(B483&lt;&gt;"",D483&lt;&gt;"",F483&lt;&gt;"",G483&lt;&gt;""),MAX(A$6:A482)+1,"")</f>
        <v/>
      </c>
      <c r="B483" s="10" t="n"/>
      <c r="C483" s="11" t="n"/>
      <c r="D483" s="12" t="n"/>
      <c r="E483" s="12" t="n"/>
      <c r="F483" s="13" t="n"/>
      <c r="G483" s="13" t="n"/>
      <c r="H483" s="14" t="n"/>
      <c r="I483" s="15">
        <f>IF(N(F483)+N(G483)=0,"",ROUND((N(F483)+N(G483))*N(H483)/(1+N(H483)),2))</f>
        <v/>
      </c>
      <c r="J483" s="15">
        <f>IF(OR(B483&lt;&gt;"",D483&lt;&gt;"",F483&lt;&gt;"",G483&lt;&gt;""),ROUND(Einstellungen!$B$5+SUM(F$7:F483)-SUM(G$7:G483),2),"")</f>
        <v/>
      </c>
      <c r="K483" s="16">
        <f>IF(OR(B483&lt;&gt;"",D483&lt;&gt;"",F483&lt;&gt;"",G483&lt;&gt;""),MID(IF(AND(F483&lt;&gt;"",G483&lt;&gt;""),"; Einnahme und Ausgabe in einer Zeile","")&amp;IF(AND(F483="",G483=""),"; Betrag fehlt","")&amp;IF(B483="","; Datum fehlt",IF(B483&lt;MAX(B$6:B482),"; Datum früher als darüber","")&amp;IF(AND(Einstellungen!$B$6&lt;&gt;"",B483&lt;Einstellungen!$B$6),"; Datum vor dem Anfangsbestand",""))&amp;IF(C483="","; Beleg fehlt","")&amp;IF(N(J483)&lt;0,"; Kassenbestand negativ",""),3,250),"")</f>
        <v/>
      </c>
    </row>
    <row r="484">
      <c r="A484" s="9">
        <f>IF(OR(B484&lt;&gt;"",D484&lt;&gt;"",F484&lt;&gt;"",G484&lt;&gt;""),MAX(A$6:A483)+1,"")</f>
        <v/>
      </c>
      <c r="B484" s="10" t="n"/>
      <c r="C484" s="11" t="n"/>
      <c r="D484" s="12" t="n"/>
      <c r="E484" s="12" t="n"/>
      <c r="F484" s="13" t="n"/>
      <c r="G484" s="13" t="n"/>
      <c r="H484" s="14" t="n"/>
      <c r="I484" s="15">
        <f>IF(N(F484)+N(G484)=0,"",ROUND((N(F484)+N(G484))*N(H484)/(1+N(H484)),2))</f>
        <v/>
      </c>
      <c r="J484" s="15">
        <f>IF(OR(B484&lt;&gt;"",D484&lt;&gt;"",F484&lt;&gt;"",G484&lt;&gt;""),ROUND(Einstellungen!$B$5+SUM(F$7:F484)-SUM(G$7:G484),2),"")</f>
        <v/>
      </c>
      <c r="K484" s="16">
        <f>IF(OR(B484&lt;&gt;"",D484&lt;&gt;"",F484&lt;&gt;"",G484&lt;&gt;""),MID(IF(AND(F484&lt;&gt;"",G484&lt;&gt;""),"; Einnahme und Ausgabe in einer Zeile","")&amp;IF(AND(F484="",G484=""),"; Betrag fehlt","")&amp;IF(B484="","; Datum fehlt",IF(B484&lt;MAX(B$6:B483),"; Datum früher als darüber","")&amp;IF(AND(Einstellungen!$B$6&lt;&gt;"",B484&lt;Einstellungen!$B$6),"; Datum vor dem Anfangsbestand",""))&amp;IF(C484="","; Beleg fehlt","")&amp;IF(N(J484)&lt;0,"; Kassenbestand negativ",""),3,250),"")</f>
        <v/>
      </c>
    </row>
    <row r="485">
      <c r="A485" s="9">
        <f>IF(OR(B485&lt;&gt;"",D485&lt;&gt;"",F485&lt;&gt;"",G485&lt;&gt;""),MAX(A$6:A484)+1,"")</f>
        <v/>
      </c>
      <c r="B485" s="10" t="n"/>
      <c r="C485" s="11" t="n"/>
      <c r="D485" s="12" t="n"/>
      <c r="E485" s="12" t="n"/>
      <c r="F485" s="13" t="n"/>
      <c r="G485" s="13" t="n"/>
      <c r="H485" s="14" t="n"/>
      <c r="I485" s="15">
        <f>IF(N(F485)+N(G485)=0,"",ROUND((N(F485)+N(G485))*N(H485)/(1+N(H485)),2))</f>
        <v/>
      </c>
      <c r="J485" s="15">
        <f>IF(OR(B485&lt;&gt;"",D485&lt;&gt;"",F485&lt;&gt;"",G485&lt;&gt;""),ROUND(Einstellungen!$B$5+SUM(F$7:F485)-SUM(G$7:G485),2),"")</f>
        <v/>
      </c>
      <c r="K485" s="16">
        <f>IF(OR(B485&lt;&gt;"",D485&lt;&gt;"",F485&lt;&gt;"",G485&lt;&gt;""),MID(IF(AND(F485&lt;&gt;"",G485&lt;&gt;""),"; Einnahme und Ausgabe in einer Zeile","")&amp;IF(AND(F485="",G485=""),"; Betrag fehlt","")&amp;IF(B485="","; Datum fehlt",IF(B485&lt;MAX(B$6:B484),"; Datum früher als darüber","")&amp;IF(AND(Einstellungen!$B$6&lt;&gt;"",B485&lt;Einstellungen!$B$6),"; Datum vor dem Anfangsbestand",""))&amp;IF(C485="","; Beleg fehlt","")&amp;IF(N(J485)&lt;0,"; Kassenbestand negativ",""),3,250),"")</f>
        <v/>
      </c>
    </row>
    <row r="486">
      <c r="A486" s="9">
        <f>IF(OR(B486&lt;&gt;"",D486&lt;&gt;"",F486&lt;&gt;"",G486&lt;&gt;""),MAX(A$6:A485)+1,"")</f>
        <v/>
      </c>
      <c r="B486" s="10" t="n"/>
      <c r="C486" s="11" t="n"/>
      <c r="D486" s="12" t="n"/>
      <c r="E486" s="12" t="n"/>
      <c r="F486" s="13" t="n"/>
      <c r="G486" s="13" t="n"/>
      <c r="H486" s="14" t="n"/>
      <c r="I486" s="15">
        <f>IF(N(F486)+N(G486)=0,"",ROUND((N(F486)+N(G486))*N(H486)/(1+N(H486)),2))</f>
        <v/>
      </c>
      <c r="J486" s="15">
        <f>IF(OR(B486&lt;&gt;"",D486&lt;&gt;"",F486&lt;&gt;"",G486&lt;&gt;""),ROUND(Einstellungen!$B$5+SUM(F$7:F486)-SUM(G$7:G486),2),"")</f>
        <v/>
      </c>
      <c r="K486" s="16">
        <f>IF(OR(B486&lt;&gt;"",D486&lt;&gt;"",F486&lt;&gt;"",G486&lt;&gt;""),MID(IF(AND(F486&lt;&gt;"",G486&lt;&gt;""),"; Einnahme und Ausgabe in einer Zeile","")&amp;IF(AND(F486="",G486=""),"; Betrag fehlt","")&amp;IF(B486="","; Datum fehlt",IF(B486&lt;MAX(B$6:B485),"; Datum früher als darüber","")&amp;IF(AND(Einstellungen!$B$6&lt;&gt;"",B486&lt;Einstellungen!$B$6),"; Datum vor dem Anfangsbestand",""))&amp;IF(C486="","; Beleg fehlt","")&amp;IF(N(J486)&lt;0,"; Kassenbestand negativ",""),3,250),"")</f>
        <v/>
      </c>
    </row>
    <row r="487">
      <c r="A487" s="9">
        <f>IF(OR(B487&lt;&gt;"",D487&lt;&gt;"",F487&lt;&gt;"",G487&lt;&gt;""),MAX(A$6:A486)+1,"")</f>
        <v/>
      </c>
      <c r="B487" s="10" t="n"/>
      <c r="C487" s="11" t="n"/>
      <c r="D487" s="12" t="n"/>
      <c r="E487" s="12" t="n"/>
      <c r="F487" s="13" t="n"/>
      <c r="G487" s="13" t="n"/>
      <c r="H487" s="14" t="n"/>
      <c r="I487" s="15">
        <f>IF(N(F487)+N(G487)=0,"",ROUND((N(F487)+N(G487))*N(H487)/(1+N(H487)),2))</f>
        <v/>
      </c>
      <c r="J487" s="15">
        <f>IF(OR(B487&lt;&gt;"",D487&lt;&gt;"",F487&lt;&gt;"",G487&lt;&gt;""),ROUND(Einstellungen!$B$5+SUM(F$7:F487)-SUM(G$7:G487),2),"")</f>
        <v/>
      </c>
      <c r="K487" s="16">
        <f>IF(OR(B487&lt;&gt;"",D487&lt;&gt;"",F487&lt;&gt;"",G487&lt;&gt;""),MID(IF(AND(F487&lt;&gt;"",G487&lt;&gt;""),"; Einnahme und Ausgabe in einer Zeile","")&amp;IF(AND(F487="",G487=""),"; Betrag fehlt","")&amp;IF(B487="","; Datum fehlt",IF(B487&lt;MAX(B$6:B486),"; Datum früher als darüber","")&amp;IF(AND(Einstellungen!$B$6&lt;&gt;"",B487&lt;Einstellungen!$B$6),"; Datum vor dem Anfangsbestand",""))&amp;IF(C487="","; Beleg fehlt","")&amp;IF(N(J487)&lt;0,"; Kassenbestand negativ",""),3,250),"")</f>
        <v/>
      </c>
    </row>
    <row r="488">
      <c r="A488" s="9">
        <f>IF(OR(B488&lt;&gt;"",D488&lt;&gt;"",F488&lt;&gt;"",G488&lt;&gt;""),MAX(A$6:A487)+1,"")</f>
        <v/>
      </c>
      <c r="B488" s="10" t="n"/>
      <c r="C488" s="11" t="n"/>
      <c r="D488" s="12" t="n"/>
      <c r="E488" s="12" t="n"/>
      <c r="F488" s="13" t="n"/>
      <c r="G488" s="13" t="n"/>
      <c r="H488" s="14" t="n"/>
      <c r="I488" s="15">
        <f>IF(N(F488)+N(G488)=0,"",ROUND((N(F488)+N(G488))*N(H488)/(1+N(H488)),2))</f>
        <v/>
      </c>
      <c r="J488" s="15">
        <f>IF(OR(B488&lt;&gt;"",D488&lt;&gt;"",F488&lt;&gt;"",G488&lt;&gt;""),ROUND(Einstellungen!$B$5+SUM(F$7:F488)-SUM(G$7:G488),2),"")</f>
        <v/>
      </c>
      <c r="K488" s="16">
        <f>IF(OR(B488&lt;&gt;"",D488&lt;&gt;"",F488&lt;&gt;"",G488&lt;&gt;""),MID(IF(AND(F488&lt;&gt;"",G488&lt;&gt;""),"; Einnahme und Ausgabe in einer Zeile","")&amp;IF(AND(F488="",G488=""),"; Betrag fehlt","")&amp;IF(B488="","; Datum fehlt",IF(B488&lt;MAX(B$6:B487),"; Datum früher als darüber","")&amp;IF(AND(Einstellungen!$B$6&lt;&gt;"",B488&lt;Einstellungen!$B$6),"; Datum vor dem Anfangsbestand",""))&amp;IF(C488="","; Beleg fehlt","")&amp;IF(N(J488)&lt;0,"; Kassenbestand negativ",""),3,250),"")</f>
        <v/>
      </c>
    </row>
    <row r="489">
      <c r="A489" s="9">
        <f>IF(OR(B489&lt;&gt;"",D489&lt;&gt;"",F489&lt;&gt;"",G489&lt;&gt;""),MAX(A$6:A488)+1,"")</f>
        <v/>
      </c>
      <c r="B489" s="10" t="n"/>
      <c r="C489" s="11" t="n"/>
      <c r="D489" s="12" t="n"/>
      <c r="E489" s="12" t="n"/>
      <c r="F489" s="13" t="n"/>
      <c r="G489" s="13" t="n"/>
      <c r="H489" s="14" t="n"/>
      <c r="I489" s="15">
        <f>IF(N(F489)+N(G489)=0,"",ROUND((N(F489)+N(G489))*N(H489)/(1+N(H489)),2))</f>
        <v/>
      </c>
      <c r="J489" s="15">
        <f>IF(OR(B489&lt;&gt;"",D489&lt;&gt;"",F489&lt;&gt;"",G489&lt;&gt;""),ROUND(Einstellungen!$B$5+SUM(F$7:F489)-SUM(G$7:G489),2),"")</f>
        <v/>
      </c>
      <c r="K489" s="16">
        <f>IF(OR(B489&lt;&gt;"",D489&lt;&gt;"",F489&lt;&gt;"",G489&lt;&gt;""),MID(IF(AND(F489&lt;&gt;"",G489&lt;&gt;""),"; Einnahme und Ausgabe in einer Zeile","")&amp;IF(AND(F489="",G489=""),"; Betrag fehlt","")&amp;IF(B489="","; Datum fehlt",IF(B489&lt;MAX(B$6:B488),"; Datum früher als darüber","")&amp;IF(AND(Einstellungen!$B$6&lt;&gt;"",B489&lt;Einstellungen!$B$6),"; Datum vor dem Anfangsbestand",""))&amp;IF(C489="","; Beleg fehlt","")&amp;IF(N(J489)&lt;0,"; Kassenbestand negativ",""),3,250),"")</f>
        <v/>
      </c>
    </row>
    <row r="490">
      <c r="A490" s="9">
        <f>IF(OR(B490&lt;&gt;"",D490&lt;&gt;"",F490&lt;&gt;"",G490&lt;&gt;""),MAX(A$6:A489)+1,"")</f>
        <v/>
      </c>
      <c r="B490" s="10" t="n"/>
      <c r="C490" s="11" t="n"/>
      <c r="D490" s="12" t="n"/>
      <c r="E490" s="12" t="n"/>
      <c r="F490" s="13" t="n"/>
      <c r="G490" s="13" t="n"/>
      <c r="H490" s="14" t="n"/>
      <c r="I490" s="15">
        <f>IF(N(F490)+N(G490)=0,"",ROUND((N(F490)+N(G490))*N(H490)/(1+N(H490)),2))</f>
        <v/>
      </c>
      <c r="J490" s="15">
        <f>IF(OR(B490&lt;&gt;"",D490&lt;&gt;"",F490&lt;&gt;"",G490&lt;&gt;""),ROUND(Einstellungen!$B$5+SUM(F$7:F490)-SUM(G$7:G490),2),"")</f>
        <v/>
      </c>
      <c r="K490" s="16">
        <f>IF(OR(B490&lt;&gt;"",D490&lt;&gt;"",F490&lt;&gt;"",G490&lt;&gt;""),MID(IF(AND(F490&lt;&gt;"",G490&lt;&gt;""),"; Einnahme und Ausgabe in einer Zeile","")&amp;IF(AND(F490="",G490=""),"; Betrag fehlt","")&amp;IF(B490="","; Datum fehlt",IF(B490&lt;MAX(B$6:B489),"; Datum früher als darüber","")&amp;IF(AND(Einstellungen!$B$6&lt;&gt;"",B490&lt;Einstellungen!$B$6),"; Datum vor dem Anfangsbestand",""))&amp;IF(C490="","; Beleg fehlt","")&amp;IF(N(J490)&lt;0,"; Kassenbestand negativ",""),3,250),"")</f>
        <v/>
      </c>
    </row>
    <row r="491">
      <c r="A491" s="9">
        <f>IF(OR(B491&lt;&gt;"",D491&lt;&gt;"",F491&lt;&gt;"",G491&lt;&gt;""),MAX(A$6:A490)+1,"")</f>
        <v/>
      </c>
      <c r="B491" s="10" t="n"/>
      <c r="C491" s="11" t="n"/>
      <c r="D491" s="12" t="n"/>
      <c r="E491" s="12" t="n"/>
      <c r="F491" s="13" t="n"/>
      <c r="G491" s="13" t="n"/>
      <c r="H491" s="14" t="n"/>
      <c r="I491" s="15">
        <f>IF(N(F491)+N(G491)=0,"",ROUND((N(F491)+N(G491))*N(H491)/(1+N(H491)),2))</f>
        <v/>
      </c>
      <c r="J491" s="15">
        <f>IF(OR(B491&lt;&gt;"",D491&lt;&gt;"",F491&lt;&gt;"",G491&lt;&gt;""),ROUND(Einstellungen!$B$5+SUM(F$7:F491)-SUM(G$7:G491),2),"")</f>
        <v/>
      </c>
      <c r="K491" s="16">
        <f>IF(OR(B491&lt;&gt;"",D491&lt;&gt;"",F491&lt;&gt;"",G491&lt;&gt;""),MID(IF(AND(F491&lt;&gt;"",G491&lt;&gt;""),"; Einnahme und Ausgabe in einer Zeile","")&amp;IF(AND(F491="",G491=""),"; Betrag fehlt","")&amp;IF(B491="","; Datum fehlt",IF(B491&lt;MAX(B$6:B490),"; Datum früher als darüber","")&amp;IF(AND(Einstellungen!$B$6&lt;&gt;"",B491&lt;Einstellungen!$B$6),"; Datum vor dem Anfangsbestand",""))&amp;IF(C491="","; Beleg fehlt","")&amp;IF(N(J491)&lt;0,"; Kassenbestand negativ",""),3,250),"")</f>
        <v/>
      </c>
    </row>
    <row r="492">
      <c r="A492" s="9">
        <f>IF(OR(B492&lt;&gt;"",D492&lt;&gt;"",F492&lt;&gt;"",G492&lt;&gt;""),MAX(A$6:A491)+1,"")</f>
        <v/>
      </c>
      <c r="B492" s="10" t="n"/>
      <c r="C492" s="11" t="n"/>
      <c r="D492" s="12" t="n"/>
      <c r="E492" s="12" t="n"/>
      <c r="F492" s="13" t="n"/>
      <c r="G492" s="13" t="n"/>
      <c r="H492" s="14" t="n"/>
      <c r="I492" s="15">
        <f>IF(N(F492)+N(G492)=0,"",ROUND((N(F492)+N(G492))*N(H492)/(1+N(H492)),2))</f>
        <v/>
      </c>
      <c r="J492" s="15">
        <f>IF(OR(B492&lt;&gt;"",D492&lt;&gt;"",F492&lt;&gt;"",G492&lt;&gt;""),ROUND(Einstellungen!$B$5+SUM(F$7:F492)-SUM(G$7:G492),2),"")</f>
        <v/>
      </c>
      <c r="K492" s="16">
        <f>IF(OR(B492&lt;&gt;"",D492&lt;&gt;"",F492&lt;&gt;"",G492&lt;&gt;""),MID(IF(AND(F492&lt;&gt;"",G492&lt;&gt;""),"; Einnahme und Ausgabe in einer Zeile","")&amp;IF(AND(F492="",G492=""),"; Betrag fehlt","")&amp;IF(B492="","; Datum fehlt",IF(B492&lt;MAX(B$6:B491),"; Datum früher als darüber","")&amp;IF(AND(Einstellungen!$B$6&lt;&gt;"",B492&lt;Einstellungen!$B$6),"; Datum vor dem Anfangsbestand",""))&amp;IF(C492="","; Beleg fehlt","")&amp;IF(N(J492)&lt;0,"; Kassenbestand negativ",""),3,250),"")</f>
        <v/>
      </c>
    </row>
    <row r="493">
      <c r="A493" s="9">
        <f>IF(OR(B493&lt;&gt;"",D493&lt;&gt;"",F493&lt;&gt;"",G493&lt;&gt;""),MAX(A$6:A492)+1,"")</f>
        <v/>
      </c>
      <c r="B493" s="10" t="n"/>
      <c r="C493" s="11" t="n"/>
      <c r="D493" s="12" t="n"/>
      <c r="E493" s="12" t="n"/>
      <c r="F493" s="13" t="n"/>
      <c r="G493" s="13" t="n"/>
      <c r="H493" s="14" t="n"/>
      <c r="I493" s="15">
        <f>IF(N(F493)+N(G493)=0,"",ROUND((N(F493)+N(G493))*N(H493)/(1+N(H493)),2))</f>
        <v/>
      </c>
      <c r="J493" s="15">
        <f>IF(OR(B493&lt;&gt;"",D493&lt;&gt;"",F493&lt;&gt;"",G493&lt;&gt;""),ROUND(Einstellungen!$B$5+SUM(F$7:F493)-SUM(G$7:G493),2),"")</f>
        <v/>
      </c>
      <c r="K493" s="16">
        <f>IF(OR(B493&lt;&gt;"",D493&lt;&gt;"",F493&lt;&gt;"",G493&lt;&gt;""),MID(IF(AND(F493&lt;&gt;"",G493&lt;&gt;""),"; Einnahme und Ausgabe in einer Zeile","")&amp;IF(AND(F493="",G493=""),"; Betrag fehlt","")&amp;IF(B493="","; Datum fehlt",IF(B493&lt;MAX(B$6:B492),"; Datum früher als darüber","")&amp;IF(AND(Einstellungen!$B$6&lt;&gt;"",B493&lt;Einstellungen!$B$6),"; Datum vor dem Anfangsbestand",""))&amp;IF(C493="","; Beleg fehlt","")&amp;IF(N(J493)&lt;0,"; Kassenbestand negativ",""),3,250),"")</f>
        <v/>
      </c>
    </row>
    <row r="494">
      <c r="A494" s="9">
        <f>IF(OR(B494&lt;&gt;"",D494&lt;&gt;"",F494&lt;&gt;"",G494&lt;&gt;""),MAX(A$6:A493)+1,"")</f>
        <v/>
      </c>
      <c r="B494" s="10" t="n"/>
      <c r="C494" s="11" t="n"/>
      <c r="D494" s="12" t="n"/>
      <c r="E494" s="12" t="n"/>
      <c r="F494" s="13" t="n"/>
      <c r="G494" s="13" t="n"/>
      <c r="H494" s="14" t="n"/>
      <c r="I494" s="15">
        <f>IF(N(F494)+N(G494)=0,"",ROUND((N(F494)+N(G494))*N(H494)/(1+N(H494)),2))</f>
        <v/>
      </c>
      <c r="J494" s="15">
        <f>IF(OR(B494&lt;&gt;"",D494&lt;&gt;"",F494&lt;&gt;"",G494&lt;&gt;""),ROUND(Einstellungen!$B$5+SUM(F$7:F494)-SUM(G$7:G494),2),"")</f>
        <v/>
      </c>
      <c r="K494" s="16">
        <f>IF(OR(B494&lt;&gt;"",D494&lt;&gt;"",F494&lt;&gt;"",G494&lt;&gt;""),MID(IF(AND(F494&lt;&gt;"",G494&lt;&gt;""),"; Einnahme und Ausgabe in einer Zeile","")&amp;IF(AND(F494="",G494=""),"; Betrag fehlt","")&amp;IF(B494="","; Datum fehlt",IF(B494&lt;MAX(B$6:B493),"; Datum früher als darüber","")&amp;IF(AND(Einstellungen!$B$6&lt;&gt;"",B494&lt;Einstellungen!$B$6),"; Datum vor dem Anfangsbestand",""))&amp;IF(C494="","; Beleg fehlt","")&amp;IF(N(J494)&lt;0,"; Kassenbestand negativ",""),3,250),"")</f>
        <v/>
      </c>
    </row>
    <row r="495">
      <c r="A495" s="9">
        <f>IF(OR(B495&lt;&gt;"",D495&lt;&gt;"",F495&lt;&gt;"",G495&lt;&gt;""),MAX(A$6:A494)+1,"")</f>
        <v/>
      </c>
      <c r="B495" s="10" t="n"/>
      <c r="C495" s="11" t="n"/>
      <c r="D495" s="12" t="n"/>
      <c r="E495" s="12" t="n"/>
      <c r="F495" s="13" t="n"/>
      <c r="G495" s="13" t="n"/>
      <c r="H495" s="14" t="n"/>
      <c r="I495" s="15">
        <f>IF(N(F495)+N(G495)=0,"",ROUND((N(F495)+N(G495))*N(H495)/(1+N(H495)),2))</f>
        <v/>
      </c>
      <c r="J495" s="15">
        <f>IF(OR(B495&lt;&gt;"",D495&lt;&gt;"",F495&lt;&gt;"",G495&lt;&gt;""),ROUND(Einstellungen!$B$5+SUM(F$7:F495)-SUM(G$7:G495),2),"")</f>
        <v/>
      </c>
      <c r="K495" s="16">
        <f>IF(OR(B495&lt;&gt;"",D495&lt;&gt;"",F495&lt;&gt;"",G495&lt;&gt;""),MID(IF(AND(F495&lt;&gt;"",G495&lt;&gt;""),"; Einnahme und Ausgabe in einer Zeile","")&amp;IF(AND(F495="",G495=""),"; Betrag fehlt","")&amp;IF(B495="","; Datum fehlt",IF(B495&lt;MAX(B$6:B494),"; Datum früher als darüber","")&amp;IF(AND(Einstellungen!$B$6&lt;&gt;"",B495&lt;Einstellungen!$B$6),"; Datum vor dem Anfangsbestand",""))&amp;IF(C495="","; Beleg fehlt","")&amp;IF(N(J495)&lt;0,"; Kassenbestand negativ",""),3,250),"")</f>
        <v/>
      </c>
    </row>
    <row r="496">
      <c r="A496" s="9">
        <f>IF(OR(B496&lt;&gt;"",D496&lt;&gt;"",F496&lt;&gt;"",G496&lt;&gt;""),MAX(A$6:A495)+1,"")</f>
        <v/>
      </c>
      <c r="B496" s="10" t="n"/>
      <c r="C496" s="11" t="n"/>
      <c r="D496" s="12" t="n"/>
      <c r="E496" s="12" t="n"/>
      <c r="F496" s="13" t="n"/>
      <c r="G496" s="13" t="n"/>
      <c r="H496" s="14" t="n"/>
      <c r="I496" s="15">
        <f>IF(N(F496)+N(G496)=0,"",ROUND((N(F496)+N(G496))*N(H496)/(1+N(H496)),2))</f>
        <v/>
      </c>
      <c r="J496" s="15">
        <f>IF(OR(B496&lt;&gt;"",D496&lt;&gt;"",F496&lt;&gt;"",G496&lt;&gt;""),ROUND(Einstellungen!$B$5+SUM(F$7:F496)-SUM(G$7:G496),2),"")</f>
        <v/>
      </c>
      <c r="K496" s="16">
        <f>IF(OR(B496&lt;&gt;"",D496&lt;&gt;"",F496&lt;&gt;"",G496&lt;&gt;""),MID(IF(AND(F496&lt;&gt;"",G496&lt;&gt;""),"; Einnahme und Ausgabe in einer Zeile","")&amp;IF(AND(F496="",G496=""),"; Betrag fehlt","")&amp;IF(B496="","; Datum fehlt",IF(B496&lt;MAX(B$6:B495),"; Datum früher als darüber","")&amp;IF(AND(Einstellungen!$B$6&lt;&gt;"",B496&lt;Einstellungen!$B$6),"; Datum vor dem Anfangsbestand",""))&amp;IF(C496="","; Beleg fehlt","")&amp;IF(N(J496)&lt;0,"; Kassenbestand negativ",""),3,250),"")</f>
        <v/>
      </c>
    </row>
    <row r="497">
      <c r="A497" s="9">
        <f>IF(OR(B497&lt;&gt;"",D497&lt;&gt;"",F497&lt;&gt;"",G497&lt;&gt;""),MAX(A$6:A496)+1,"")</f>
        <v/>
      </c>
      <c r="B497" s="10" t="n"/>
      <c r="C497" s="11" t="n"/>
      <c r="D497" s="12" t="n"/>
      <c r="E497" s="12" t="n"/>
      <c r="F497" s="13" t="n"/>
      <c r="G497" s="13" t="n"/>
      <c r="H497" s="14" t="n"/>
      <c r="I497" s="15">
        <f>IF(N(F497)+N(G497)=0,"",ROUND((N(F497)+N(G497))*N(H497)/(1+N(H497)),2))</f>
        <v/>
      </c>
      <c r="J497" s="15">
        <f>IF(OR(B497&lt;&gt;"",D497&lt;&gt;"",F497&lt;&gt;"",G497&lt;&gt;""),ROUND(Einstellungen!$B$5+SUM(F$7:F497)-SUM(G$7:G497),2),"")</f>
        <v/>
      </c>
      <c r="K497" s="16">
        <f>IF(OR(B497&lt;&gt;"",D497&lt;&gt;"",F497&lt;&gt;"",G497&lt;&gt;""),MID(IF(AND(F497&lt;&gt;"",G497&lt;&gt;""),"; Einnahme und Ausgabe in einer Zeile","")&amp;IF(AND(F497="",G497=""),"; Betrag fehlt","")&amp;IF(B497="","; Datum fehlt",IF(B497&lt;MAX(B$6:B496),"; Datum früher als darüber","")&amp;IF(AND(Einstellungen!$B$6&lt;&gt;"",B497&lt;Einstellungen!$B$6),"; Datum vor dem Anfangsbestand",""))&amp;IF(C497="","; Beleg fehlt","")&amp;IF(N(J497)&lt;0,"; Kassenbestand negativ",""),3,250),"")</f>
        <v/>
      </c>
    </row>
    <row r="498">
      <c r="A498" s="9">
        <f>IF(OR(B498&lt;&gt;"",D498&lt;&gt;"",F498&lt;&gt;"",G498&lt;&gt;""),MAX(A$6:A497)+1,"")</f>
        <v/>
      </c>
      <c r="B498" s="10" t="n"/>
      <c r="C498" s="11" t="n"/>
      <c r="D498" s="12" t="n"/>
      <c r="E498" s="12" t="n"/>
      <c r="F498" s="13" t="n"/>
      <c r="G498" s="13" t="n"/>
      <c r="H498" s="14" t="n"/>
      <c r="I498" s="15">
        <f>IF(N(F498)+N(G498)=0,"",ROUND((N(F498)+N(G498))*N(H498)/(1+N(H498)),2))</f>
        <v/>
      </c>
      <c r="J498" s="15">
        <f>IF(OR(B498&lt;&gt;"",D498&lt;&gt;"",F498&lt;&gt;"",G498&lt;&gt;""),ROUND(Einstellungen!$B$5+SUM(F$7:F498)-SUM(G$7:G498),2),"")</f>
        <v/>
      </c>
      <c r="K498" s="16">
        <f>IF(OR(B498&lt;&gt;"",D498&lt;&gt;"",F498&lt;&gt;"",G498&lt;&gt;""),MID(IF(AND(F498&lt;&gt;"",G498&lt;&gt;""),"; Einnahme und Ausgabe in einer Zeile","")&amp;IF(AND(F498="",G498=""),"; Betrag fehlt","")&amp;IF(B498="","; Datum fehlt",IF(B498&lt;MAX(B$6:B497),"; Datum früher als darüber","")&amp;IF(AND(Einstellungen!$B$6&lt;&gt;"",B498&lt;Einstellungen!$B$6),"; Datum vor dem Anfangsbestand",""))&amp;IF(C498="","; Beleg fehlt","")&amp;IF(N(J498)&lt;0,"; Kassenbestand negativ",""),3,250),"")</f>
        <v/>
      </c>
    </row>
    <row r="499">
      <c r="A499" s="9">
        <f>IF(OR(B499&lt;&gt;"",D499&lt;&gt;"",F499&lt;&gt;"",G499&lt;&gt;""),MAX(A$6:A498)+1,"")</f>
        <v/>
      </c>
      <c r="B499" s="10" t="n"/>
      <c r="C499" s="11" t="n"/>
      <c r="D499" s="12" t="n"/>
      <c r="E499" s="12" t="n"/>
      <c r="F499" s="13" t="n"/>
      <c r="G499" s="13" t="n"/>
      <c r="H499" s="14" t="n"/>
      <c r="I499" s="15">
        <f>IF(N(F499)+N(G499)=0,"",ROUND((N(F499)+N(G499))*N(H499)/(1+N(H499)),2))</f>
        <v/>
      </c>
      <c r="J499" s="15">
        <f>IF(OR(B499&lt;&gt;"",D499&lt;&gt;"",F499&lt;&gt;"",G499&lt;&gt;""),ROUND(Einstellungen!$B$5+SUM(F$7:F499)-SUM(G$7:G499),2),"")</f>
        <v/>
      </c>
      <c r="K499" s="16">
        <f>IF(OR(B499&lt;&gt;"",D499&lt;&gt;"",F499&lt;&gt;"",G499&lt;&gt;""),MID(IF(AND(F499&lt;&gt;"",G499&lt;&gt;""),"; Einnahme und Ausgabe in einer Zeile","")&amp;IF(AND(F499="",G499=""),"; Betrag fehlt","")&amp;IF(B499="","; Datum fehlt",IF(B499&lt;MAX(B$6:B498),"; Datum früher als darüber","")&amp;IF(AND(Einstellungen!$B$6&lt;&gt;"",B499&lt;Einstellungen!$B$6),"; Datum vor dem Anfangsbestand",""))&amp;IF(C499="","; Beleg fehlt","")&amp;IF(N(J499)&lt;0,"; Kassenbestand negativ",""),3,250),"")</f>
        <v/>
      </c>
    </row>
    <row r="500">
      <c r="A500" s="9">
        <f>IF(OR(B500&lt;&gt;"",D500&lt;&gt;"",F500&lt;&gt;"",G500&lt;&gt;""),MAX(A$6:A499)+1,"")</f>
        <v/>
      </c>
      <c r="B500" s="10" t="n"/>
      <c r="C500" s="11" t="n"/>
      <c r="D500" s="12" t="n"/>
      <c r="E500" s="12" t="n"/>
      <c r="F500" s="13" t="n"/>
      <c r="G500" s="13" t="n"/>
      <c r="H500" s="14" t="n"/>
      <c r="I500" s="15">
        <f>IF(N(F500)+N(G500)=0,"",ROUND((N(F500)+N(G500))*N(H500)/(1+N(H500)),2))</f>
        <v/>
      </c>
      <c r="J500" s="15">
        <f>IF(OR(B500&lt;&gt;"",D500&lt;&gt;"",F500&lt;&gt;"",G500&lt;&gt;""),ROUND(Einstellungen!$B$5+SUM(F$7:F500)-SUM(G$7:G500),2),"")</f>
        <v/>
      </c>
      <c r="K500" s="16">
        <f>IF(OR(B500&lt;&gt;"",D500&lt;&gt;"",F500&lt;&gt;"",G500&lt;&gt;""),MID(IF(AND(F500&lt;&gt;"",G500&lt;&gt;""),"; Einnahme und Ausgabe in einer Zeile","")&amp;IF(AND(F500="",G500=""),"; Betrag fehlt","")&amp;IF(B500="","; Datum fehlt",IF(B500&lt;MAX(B$6:B499),"; Datum früher als darüber","")&amp;IF(AND(Einstellungen!$B$6&lt;&gt;"",B500&lt;Einstellungen!$B$6),"; Datum vor dem Anfangsbestand",""))&amp;IF(C500="","; Beleg fehlt","")&amp;IF(N(J500)&lt;0,"; Kassenbestand negativ",""),3,250),"")</f>
        <v/>
      </c>
    </row>
    <row r="501">
      <c r="A501" s="9">
        <f>IF(OR(B501&lt;&gt;"",D501&lt;&gt;"",F501&lt;&gt;"",G501&lt;&gt;""),MAX(A$6:A500)+1,"")</f>
        <v/>
      </c>
      <c r="B501" s="10" t="n"/>
      <c r="C501" s="11" t="n"/>
      <c r="D501" s="12" t="n"/>
      <c r="E501" s="12" t="n"/>
      <c r="F501" s="13" t="n"/>
      <c r="G501" s="13" t="n"/>
      <c r="H501" s="14" t="n"/>
      <c r="I501" s="15">
        <f>IF(N(F501)+N(G501)=0,"",ROUND((N(F501)+N(G501))*N(H501)/(1+N(H501)),2))</f>
        <v/>
      </c>
      <c r="J501" s="15">
        <f>IF(OR(B501&lt;&gt;"",D501&lt;&gt;"",F501&lt;&gt;"",G501&lt;&gt;""),ROUND(Einstellungen!$B$5+SUM(F$7:F501)-SUM(G$7:G501),2),"")</f>
        <v/>
      </c>
      <c r="K501" s="16">
        <f>IF(OR(B501&lt;&gt;"",D501&lt;&gt;"",F501&lt;&gt;"",G501&lt;&gt;""),MID(IF(AND(F501&lt;&gt;"",G501&lt;&gt;""),"; Einnahme und Ausgabe in einer Zeile","")&amp;IF(AND(F501="",G501=""),"; Betrag fehlt","")&amp;IF(B501="","; Datum fehlt",IF(B501&lt;MAX(B$6:B500),"; Datum früher als darüber","")&amp;IF(AND(Einstellungen!$B$6&lt;&gt;"",B501&lt;Einstellungen!$B$6),"; Datum vor dem Anfangsbestand",""))&amp;IF(C501="","; Beleg fehlt","")&amp;IF(N(J501)&lt;0,"; Kassenbestand negativ",""),3,250),"")</f>
        <v/>
      </c>
    </row>
    <row r="502">
      <c r="A502" s="9">
        <f>IF(OR(B502&lt;&gt;"",D502&lt;&gt;"",F502&lt;&gt;"",G502&lt;&gt;""),MAX(A$6:A501)+1,"")</f>
        <v/>
      </c>
      <c r="B502" s="10" t="n"/>
      <c r="C502" s="11" t="n"/>
      <c r="D502" s="12" t="n"/>
      <c r="E502" s="12" t="n"/>
      <c r="F502" s="13" t="n"/>
      <c r="G502" s="13" t="n"/>
      <c r="H502" s="14" t="n"/>
      <c r="I502" s="15">
        <f>IF(N(F502)+N(G502)=0,"",ROUND((N(F502)+N(G502))*N(H502)/(1+N(H502)),2))</f>
        <v/>
      </c>
      <c r="J502" s="15">
        <f>IF(OR(B502&lt;&gt;"",D502&lt;&gt;"",F502&lt;&gt;"",G502&lt;&gt;""),ROUND(Einstellungen!$B$5+SUM(F$7:F502)-SUM(G$7:G502),2),"")</f>
        <v/>
      </c>
      <c r="K502" s="16">
        <f>IF(OR(B502&lt;&gt;"",D502&lt;&gt;"",F502&lt;&gt;"",G502&lt;&gt;""),MID(IF(AND(F502&lt;&gt;"",G502&lt;&gt;""),"; Einnahme und Ausgabe in einer Zeile","")&amp;IF(AND(F502="",G502=""),"; Betrag fehlt","")&amp;IF(B502="","; Datum fehlt",IF(B502&lt;MAX(B$6:B501),"; Datum früher als darüber","")&amp;IF(AND(Einstellungen!$B$6&lt;&gt;"",B502&lt;Einstellungen!$B$6),"; Datum vor dem Anfangsbestand",""))&amp;IF(C502="","; Beleg fehlt","")&amp;IF(N(J502)&lt;0,"; Kassenbestand negativ",""),3,250),"")</f>
        <v/>
      </c>
    </row>
    <row r="503">
      <c r="A503" s="9">
        <f>IF(OR(B503&lt;&gt;"",D503&lt;&gt;"",F503&lt;&gt;"",G503&lt;&gt;""),MAX(A$6:A502)+1,"")</f>
        <v/>
      </c>
      <c r="B503" s="10" t="n"/>
      <c r="C503" s="11" t="n"/>
      <c r="D503" s="12" t="n"/>
      <c r="E503" s="12" t="n"/>
      <c r="F503" s="13" t="n"/>
      <c r="G503" s="13" t="n"/>
      <c r="H503" s="14" t="n"/>
      <c r="I503" s="15">
        <f>IF(N(F503)+N(G503)=0,"",ROUND((N(F503)+N(G503))*N(H503)/(1+N(H503)),2))</f>
        <v/>
      </c>
      <c r="J503" s="15">
        <f>IF(OR(B503&lt;&gt;"",D503&lt;&gt;"",F503&lt;&gt;"",G503&lt;&gt;""),ROUND(Einstellungen!$B$5+SUM(F$7:F503)-SUM(G$7:G503),2),"")</f>
        <v/>
      </c>
      <c r="K503" s="16">
        <f>IF(OR(B503&lt;&gt;"",D503&lt;&gt;"",F503&lt;&gt;"",G503&lt;&gt;""),MID(IF(AND(F503&lt;&gt;"",G503&lt;&gt;""),"; Einnahme und Ausgabe in einer Zeile","")&amp;IF(AND(F503="",G503=""),"; Betrag fehlt","")&amp;IF(B503="","; Datum fehlt",IF(B503&lt;MAX(B$6:B502),"; Datum früher als darüber","")&amp;IF(AND(Einstellungen!$B$6&lt;&gt;"",B503&lt;Einstellungen!$B$6),"; Datum vor dem Anfangsbestand",""))&amp;IF(C503="","; Beleg fehlt","")&amp;IF(N(J503)&lt;0,"; Kassenbestand negativ",""),3,250),"")</f>
        <v/>
      </c>
    </row>
    <row r="504">
      <c r="A504" s="9">
        <f>IF(OR(B504&lt;&gt;"",D504&lt;&gt;"",F504&lt;&gt;"",G504&lt;&gt;""),MAX(A$6:A503)+1,"")</f>
        <v/>
      </c>
      <c r="B504" s="10" t="n"/>
      <c r="C504" s="11" t="n"/>
      <c r="D504" s="12" t="n"/>
      <c r="E504" s="12" t="n"/>
      <c r="F504" s="13" t="n"/>
      <c r="G504" s="13" t="n"/>
      <c r="H504" s="14" t="n"/>
      <c r="I504" s="15">
        <f>IF(N(F504)+N(G504)=0,"",ROUND((N(F504)+N(G504))*N(H504)/(1+N(H504)),2))</f>
        <v/>
      </c>
      <c r="J504" s="15">
        <f>IF(OR(B504&lt;&gt;"",D504&lt;&gt;"",F504&lt;&gt;"",G504&lt;&gt;""),ROUND(Einstellungen!$B$5+SUM(F$7:F504)-SUM(G$7:G504),2),"")</f>
        <v/>
      </c>
      <c r="K504" s="16">
        <f>IF(OR(B504&lt;&gt;"",D504&lt;&gt;"",F504&lt;&gt;"",G504&lt;&gt;""),MID(IF(AND(F504&lt;&gt;"",G504&lt;&gt;""),"; Einnahme und Ausgabe in einer Zeile","")&amp;IF(AND(F504="",G504=""),"; Betrag fehlt","")&amp;IF(B504="","; Datum fehlt",IF(B504&lt;MAX(B$6:B503),"; Datum früher als darüber","")&amp;IF(AND(Einstellungen!$B$6&lt;&gt;"",B504&lt;Einstellungen!$B$6),"; Datum vor dem Anfangsbestand",""))&amp;IF(C504="","; Beleg fehlt","")&amp;IF(N(J504)&lt;0,"; Kassenbestand negativ",""),3,250),"")</f>
        <v/>
      </c>
    </row>
    <row r="505">
      <c r="A505" s="9">
        <f>IF(OR(B505&lt;&gt;"",D505&lt;&gt;"",F505&lt;&gt;"",G505&lt;&gt;""),MAX(A$6:A504)+1,"")</f>
        <v/>
      </c>
      <c r="B505" s="10" t="n"/>
      <c r="C505" s="11" t="n"/>
      <c r="D505" s="12" t="n"/>
      <c r="E505" s="12" t="n"/>
      <c r="F505" s="13" t="n"/>
      <c r="G505" s="13" t="n"/>
      <c r="H505" s="14" t="n"/>
      <c r="I505" s="15">
        <f>IF(N(F505)+N(G505)=0,"",ROUND((N(F505)+N(G505))*N(H505)/(1+N(H505)),2))</f>
        <v/>
      </c>
      <c r="J505" s="15">
        <f>IF(OR(B505&lt;&gt;"",D505&lt;&gt;"",F505&lt;&gt;"",G505&lt;&gt;""),ROUND(Einstellungen!$B$5+SUM(F$7:F505)-SUM(G$7:G505),2),"")</f>
        <v/>
      </c>
      <c r="K505" s="16">
        <f>IF(OR(B505&lt;&gt;"",D505&lt;&gt;"",F505&lt;&gt;"",G505&lt;&gt;""),MID(IF(AND(F505&lt;&gt;"",G505&lt;&gt;""),"; Einnahme und Ausgabe in einer Zeile","")&amp;IF(AND(F505="",G505=""),"; Betrag fehlt","")&amp;IF(B505="","; Datum fehlt",IF(B505&lt;MAX(B$6:B504),"; Datum früher als darüber","")&amp;IF(AND(Einstellungen!$B$6&lt;&gt;"",B505&lt;Einstellungen!$B$6),"; Datum vor dem Anfangsbestand",""))&amp;IF(C505="","; Beleg fehlt","")&amp;IF(N(J505)&lt;0,"; Kassenbestand negativ",""),3,250),"")</f>
        <v/>
      </c>
    </row>
    <row r="506">
      <c r="A506" s="9">
        <f>IF(OR(B506&lt;&gt;"",D506&lt;&gt;"",F506&lt;&gt;"",G506&lt;&gt;""),MAX(A$6:A505)+1,"")</f>
        <v/>
      </c>
      <c r="B506" s="10" t="n"/>
      <c r="C506" s="11" t="n"/>
      <c r="D506" s="12" t="n"/>
      <c r="E506" s="12" t="n"/>
      <c r="F506" s="13" t="n"/>
      <c r="G506" s="13" t="n"/>
      <c r="H506" s="14" t="n"/>
      <c r="I506" s="15">
        <f>IF(N(F506)+N(G506)=0,"",ROUND((N(F506)+N(G506))*N(H506)/(1+N(H506)),2))</f>
        <v/>
      </c>
      <c r="J506" s="15">
        <f>IF(OR(B506&lt;&gt;"",D506&lt;&gt;"",F506&lt;&gt;"",G506&lt;&gt;""),ROUND(Einstellungen!$B$5+SUM(F$7:F506)-SUM(G$7:G506),2),"")</f>
        <v/>
      </c>
      <c r="K506" s="16">
        <f>IF(OR(B506&lt;&gt;"",D506&lt;&gt;"",F506&lt;&gt;"",G506&lt;&gt;""),MID(IF(AND(F506&lt;&gt;"",G506&lt;&gt;""),"; Einnahme und Ausgabe in einer Zeile","")&amp;IF(AND(F506="",G506=""),"; Betrag fehlt","")&amp;IF(B506="","; Datum fehlt",IF(B506&lt;MAX(B$6:B505),"; Datum früher als darüber","")&amp;IF(AND(Einstellungen!$B$6&lt;&gt;"",B506&lt;Einstellungen!$B$6),"; Datum vor dem Anfangsbestand",""))&amp;IF(C506="","; Beleg fehlt","")&amp;IF(N(J506)&lt;0,"; Kassenbestand negativ",""),3,250),"")</f>
        <v/>
      </c>
    </row>
    <row r="507">
      <c r="A507" s="9">
        <f>IF(OR(B507&lt;&gt;"",D507&lt;&gt;"",F507&lt;&gt;"",G507&lt;&gt;""),MAX(A$6:A506)+1,"")</f>
        <v/>
      </c>
      <c r="B507" s="10" t="n"/>
      <c r="C507" s="11" t="n"/>
      <c r="D507" s="12" t="n"/>
      <c r="E507" s="12" t="n"/>
      <c r="F507" s="13" t="n"/>
      <c r="G507" s="13" t="n"/>
      <c r="H507" s="14" t="n"/>
      <c r="I507" s="15">
        <f>IF(N(F507)+N(G507)=0,"",ROUND((N(F507)+N(G507))*N(H507)/(1+N(H507)),2))</f>
        <v/>
      </c>
      <c r="J507" s="15">
        <f>IF(OR(B507&lt;&gt;"",D507&lt;&gt;"",F507&lt;&gt;"",G507&lt;&gt;""),ROUND(Einstellungen!$B$5+SUM(F$7:F507)-SUM(G$7:G507),2),"")</f>
        <v/>
      </c>
      <c r="K507" s="16">
        <f>IF(OR(B507&lt;&gt;"",D507&lt;&gt;"",F507&lt;&gt;"",G507&lt;&gt;""),MID(IF(AND(F507&lt;&gt;"",G507&lt;&gt;""),"; Einnahme und Ausgabe in einer Zeile","")&amp;IF(AND(F507="",G507=""),"; Betrag fehlt","")&amp;IF(B507="","; Datum fehlt",IF(B507&lt;MAX(B$6:B506),"; Datum früher als darüber","")&amp;IF(AND(Einstellungen!$B$6&lt;&gt;"",B507&lt;Einstellungen!$B$6),"; Datum vor dem Anfangsbestand",""))&amp;IF(C507="","; Beleg fehlt","")&amp;IF(N(J507)&lt;0,"; Kassenbestand negativ",""),3,250),"")</f>
        <v/>
      </c>
    </row>
    <row r="508">
      <c r="A508" s="9">
        <f>IF(OR(B508&lt;&gt;"",D508&lt;&gt;"",F508&lt;&gt;"",G508&lt;&gt;""),MAX(A$6:A507)+1,"")</f>
        <v/>
      </c>
      <c r="B508" s="10" t="n"/>
      <c r="C508" s="11" t="n"/>
      <c r="D508" s="12" t="n"/>
      <c r="E508" s="12" t="n"/>
      <c r="F508" s="13" t="n"/>
      <c r="G508" s="13" t="n"/>
      <c r="H508" s="14" t="n"/>
      <c r="I508" s="15">
        <f>IF(N(F508)+N(G508)=0,"",ROUND((N(F508)+N(G508))*N(H508)/(1+N(H508)),2))</f>
        <v/>
      </c>
      <c r="J508" s="15">
        <f>IF(OR(B508&lt;&gt;"",D508&lt;&gt;"",F508&lt;&gt;"",G508&lt;&gt;""),ROUND(Einstellungen!$B$5+SUM(F$7:F508)-SUM(G$7:G508),2),"")</f>
        <v/>
      </c>
      <c r="K508" s="16">
        <f>IF(OR(B508&lt;&gt;"",D508&lt;&gt;"",F508&lt;&gt;"",G508&lt;&gt;""),MID(IF(AND(F508&lt;&gt;"",G508&lt;&gt;""),"; Einnahme und Ausgabe in einer Zeile","")&amp;IF(AND(F508="",G508=""),"; Betrag fehlt","")&amp;IF(B508="","; Datum fehlt",IF(B508&lt;MAX(B$6:B507),"; Datum früher als darüber","")&amp;IF(AND(Einstellungen!$B$6&lt;&gt;"",B508&lt;Einstellungen!$B$6),"; Datum vor dem Anfangsbestand",""))&amp;IF(C508="","; Beleg fehlt","")&amp;IF(N(J508)&lt;0,"; Kassenbestand negativ",""),3,250),"")</f>
        <v/>
      </c>
    </row>
    <row r="509">
      <c r="A509" s="9">
        <f>IF(OR(B509&lt;&gt;"",D509&lt;&gt;"",F509&lt;&gt;"",G509&lt;&gt;""),MAX(A$6:A508)+1,"")</f>
        <v/>
      </c>
      <c r="B509" s="10" t="n"/>
      <c r="C509" s="11" t="n"/>
      <c r="D509" s="12" t="n"/>
      <c r="E509" s="12" t="n"/>
      <c r="F509" s="13" t="n"/>
      <c r="G509" s="13" t="n"/>
      <c r="H509" s="14" t="n"/>
      <c r="I509" s="15">
        <f>IF(N(F509)+N(G509)=0,"",ROUND((N(F509)+N(G509))*N(H509)/(1+N(H509)),2))</f>
        <v/>
      </c>
      <c r="J509" s="15">
        <f>IF(OR(B509&lt;&gt;"",D509&lt;&gt;"",F509&lt;&gt;"",G509&lt;&gt;""),ROUND(Einstellungen!$B$5+SUM(F$7:F509)-SUM(G$7:G509),2),"")</f>
        <v/>
      </c>
      <c r="K509" s="16">
        <f>IF(OR(B509&lt;&gt;"",D509&lt;&gt;"",F509&lt;&gt;"",G509&lt;&gt;""),MID(IF(AND(F509&lt;&gt;"",G509&lt;&gt;""),"; Einnahme und Ausgabe in einer Zeile","")&amp;IF(AND(F509="",G509=""),"; Betrag fehlt","")&amp;IF(B509="","; Datum fehlt",IF(B509&lt;MAX(B$6:B508),"; Datum früher als darüber","")&amp;IF(AND(Einstellungen!$B$6&lt;&gt;"",B509&lt;Einstellungen!$B$6),"; Datum vor dem Anfangsbestand",""))&amp;IF(C509="","; Beleg fehlt","")&amp;IF(N(J509)&lt;0,"; Kassenbestand negativ",""),3,250),"")</f>
        <v/>
      </c>
    </row>
    <row r="510">
      <c r="A510" s="9">
        <f>IF(OR(B510&lt;&gt;"",D510&lt;&gt;"",F510&lt;&gt;"",G510&lt;&gt;""),MAX(A$6:A509)+1,"")</f>
        <v/>
      </c>
      <c r="B510" s="10" t="n"/>
      <c r="C510" s="11" t="n"/>
      <c r="D510" s="12" t="n"/>
      <c r="E510" s="12" t="n"/>
      <c r="F510" s="13" t="n"/>
      <c r="G510" s="13" t="n"/>
      <c r="H510" s="14" t="n"/>
      <c r="I510" s="15">
        <f>IF(N(F510)+N(G510)=0,"",ROUND((N(F510)+N(G510))*N(H510)/(1+N(H510)),2))</f>
        <v/>
      </c>
      <c r="J510" s="15">
        <f>IF(OR(B510&lt;&gt;"",D510&lt;&gt;"",F510&lt;&gt;"",G510&lt;&gt;""),ROUND(Einstellungen!$B$5+SUM(F$7:F510)-SUM(G$7:G510),2),"")</f>
        <v/>
      </c>
      <c r="K510" s="16">
        <f>IF(OR(B510&lt;&gt;"",D510&lt;&gt;"",F510&lt;&gt;"",G510&lt;&gt;""),MID(IF(AND(F510&lt;&gt;"",G510&lt;&gt;""),"; Einnahme und Ausgabe in einer Zeile","")&amp;IF(AND(F510="",G510=""),"; Betrag fehlt","")&amp;IF(B510="","; Datum fehlt",IF(B510&lt;MAX(B$6:B509),"; Datum früher als darüber","")&amp;IF(AND(Einstellungen!$B$6&lt;&gt;"",B510&lt;Einstellungen!$B$6),"; Datum vor dem Anfangsbestand",""))&amp;IF(C510="","; Beleg fehlt","")&amp;IF(N(J510)&lt;0,"; Kassenbestand negativ",""),3,250),"")</f>
        <v/>
      </c>
    </row>
    <row r="511">
      <c r="A511" s="9">
        <f>IF(OR(B511&lt;&gt;"",D511&lt;&gt;"",F511&lt;&gt;"",G511&lt;&gt;""),MAX(A$6:A510)+1,"")</f>
        <v/>
      </c>
      <c r="B511" s="10" t="n"/>
      <c r="C511" s="11" t="n"/>
      <c r="D511" s="12" t="n"/>
      <c r="E511" s="12" t="n"/>
      <c r="F511" s="13" t="n"/>
      <c r="G511" s="13" t="n"/>
      <c r="H511" s="14" t="n"/>
      <c r="I511" s="15">
        <f>IF(N(F511)+N(G511)=0,"",ROUND((N(F511)+N(G511))*N(H511)/(1+N(H511)),2))</f>
        <v/>
      </c>
      <c r="J511" s="15">
        <f>IF(OR(B511&lt;&gt;"",D511&lt;&gt;"",F511&lt;&gt;"",G511&lt;&gt;""),ROUND(Einstellungen!$B$5+SUM(F$7:F511)-SUM(G$7:G511),2),"")</f>
        <v/>
      </c>
      <c r="K511" s="16">
        <f>IF(OR(B511&lt;&gt;"",D511&lt;&gt;"",F511&lt;&gt;"",G511&lt;&gt;""),MID(IF(AND(F511&lt;&gt;"",G511&lt;&gt;""),"; Einnahme und Ausgabe in einer Zeile","")&amp;IF(AND(F511="",G511=""),"; Betrag fehlt","")&amp;IF(B511="","; Datum fehlt",IF(B511&lt;MAX(B$6:B510),"; Datum früher als darüber","")&amp;IF(AND(Einstellungen!$B$6&lt;&gt;"",B511&lt;Einstellungen!$B$6),"; Datum vor dem Anfangsbestand",""))&amp;IF(C511="","; Beleg fehlt","")&amp;IF(N(J511)&lt;0,"; Kassenbestand negativ",""),3,250),"")</f>
        <v/>
      </c>
    </row>
    <row r="512">
      <c r="A512" s="9">
        <f>IF(OR(B512&lt;&gt;"",D512&lt;&gt;"",F512&lt;&gt;"",G512&lt;&gt;""),MAX(A$6:A511)+1,"")</f>
        <v/>
      </c>
      <c r="B512" s="10" t="n"/>
      <c r="C512" s="11" t="n"/>
      <c r="D512" s="12" t="n"/>
      <c r="E512" s="12" t="n"/>
      <c r="F512" s="13" t="n"/>
      <c r="G512" s="13" t="n"/>
      <c r="H512" s="14" t="n"/>
      <c r="I512" s="15">
        <f>IF(N(F512)+N(G512)=0,"",ROUND((N(F512)+N(G512))*N(H512)/(1+N(H512)),2))</f>
        <v/>
      </c>
      <c r="J512" s="15">
        <f>IF(OR(B512&lt;&gt;"",D512&lt;&gt;"",F512&lt;&gt;"",G512&lt;&gt;""),ROUND(Einstellungen!$B$5+SUM(F$7:F512)-SUM(G$7:G512),2),"")</f>
        <v/>
      </c>
      <c r="K512" s="16">
        <f>IF(OR(B512&lt;&gt;"",D512&lt;&gt;"",F512&lt;&gt;"",G512&lt;&gt;""),MID(IF(AND(F512&lt;&gt;"",G512&lt;&gt;""),"; Einnahme und Ausgabe in einer Zeile","")&amp;IF(AND(F512="",G512=""),"; Betrag fehlt","")&amp;IF(B512="","; Datum fehlt",IF(B512&lt;MAX(B$6:B511),"; Datum früher als darüber","")&amp;IF(AND(Einstellungen!$B$6&lt;&gt;"",B512&lt;Einstellungen!$B$6),"; Datum vor dem Anfangsbestand",""))&amp;IF(C512="","; Beleg fehlt","")&amp;IF(N(J512)&lt;0,"; Kassenbestand negativ",""),3,250),"")</f>
        <v/>
      </c>
    </row>
    <row r="513">
      <c r="A513" s="9">
        <f>IF(OR(B513&lt;&gt;"",D513&lt;&gt;"",F513&lt;&gt;"",G513&lt;&gt;""),MAX(A$6:A512)+1,"")</f>
        <v/>
      </c>
      <c r="B513" s="10" t="n"/>
      <c r="C513" s="11" t="n"/>
      <c r="D513" s="12" t="n"/>
      <c r="E513" s="12" t="n"/>
      <c r="F513" s="13" t="n"/>
      <c r="G513" s="13" t="n"/>
      <c r="H513" s="14" t="n"/>
      <c r="I513" s="15">
        <f>IF(N(F513)+N(G513)=0,"",ROUND((N(F513)+N(G513))*N(H513)/(1+N(H513)),2))</f>
        <v/>
      </c>
      <c r="J513" s="15">
        <f>IF(OR(B513&lt;&gt;"",D513&lt;&gt;"",F513&lt;&gt;"",G513&lt;&gt;""),ROUND(Einstellungen!$B$5+SUM(F$7:F513)-SUM(G$7:G513),2),"")</f>
        <v/>
      </c>
      <c r="K513" s="16">
        <f>IF(OR(B513&lt;&gt;"",D513&lt;&gt;"",F513&lt;&gt;"",G513&lt;&gt;""),MID(IF(AND(F513&lt;&gt;"",G513&lt;&gt;""),"; Einnahme und Ausgabe in einer Zeile","")&amp;IF(AND(F513="",G513=""),"; Betrag fehlt","")&amp;IF(B513="","; Datum fehlt",IF(B513&lt;MAX(B$6:B512),"; Datum früher als darüber","")&amp;IF(AND(Einstellungen!$B$6&lt;&gt;"",B513&lt;Einstellungen!$B$6),"; Datum vor dem Anfangsbestand",""))&amp;IF(C513="","; Beleg fehlt","")&amp;IF(N(J513)&lt;0,"; Kassenbestand negativ",""),3,250),"")</f>
        <v/>
      </c>
    </row>
    <row r="514">
      <c r="A514" s="9">
        <f>IF(OR(B514&lt;&gt;"",D514&lt;&gt;"",F514&lt;&gt;"",G514&lt;&gt;""),MAX(A$6:A513)+1,"")</f>
        <v/>
      </c>
      <c r="B514" s="10" t="n"/>
      <c r="C514" s="11" t="n"/>
      <c r="D514" s="12" t="n"/>
      <c r="E514" s="12" t="n"/>
      <c r="F514" s="13" t="n"/>
      <c r="G514" s="13" t="n"/>
      <c r="H514" s="14" t="n"/>
      <c r="I514" s="15">
        <f>IF(N(F514)+N(G514)=0,"",ROUND((N(F514)+N(G514))*N(H514)/(1+N(H514)),2))</f>
        <v/>
      </c>
      <c r="J514" s="15">
        <f>IF(OR(B514&lt;&gt;"",D514&lt;&gt;"",F514&lt;&gt;"",G514&lt;&gt;""),ROUND(Einstellungen!$B$5+SUM(F$7:F514)-SUM(G$7:G514),2),"")</f>
        <v/>
      </c>
      <c r="K514" s="16">
        <f>IF(OR(B514&lt;&gt;"",D514&lt;&gt;"",F514&lt;&gt;"",G514&lt;&gt;""),MID(IF(AND(F514&lt;&gt;"",G514&lt;&gt;""),"; Einnahme und Ausgabe in einer Zeile","")&amp;IF(AND(F514="",G514=""),"; Betrag fehlt","")&amp;IF(B514="","; Datum fehlt",IF(B514&lt;MAX(B$6:B513),"; Datum früher als darüber","")&amp;IF(AND(Einstellungen!$B$6&lt;&gt;"",B514&lt;Einstellungen!$B$6),"; Datum vor dem Anfangsbestand",""))&amp;IF(C514="","; Beleg fehlt","")&amp;IF(N(J514)&lt;0,"; Kassenbestand negativ",""),3,250),"")</f>
        <v/>
      </c>
    </row>
    <row r="515">
      <c r="A515" s="9">
        <f>IF(OR(B515&lt;&gt;"",D515&lt;&gt;"",F515&lt;&gt;"",G515&lt;&gt;""),MAX(A$6:A514)+1,"")</f>
        <v/>
      </c>
      <c r="B515" s="10" t="n"/>
      <c r="C515" s="11" t="n"/>
      <c r="D515" s="12" t="n"/>
      <c r="E515" s="12" t="n"/>
      <c r="F515" s="13" t="n"/>
      <c r="G515" s="13" t="n"/>
      <c r="H515" s="14" t="n"/>
      <c r="I515" s="15">
        <f>IF(N(F515)+N(G515)=0,"",ROUND((N(F515)+N(G515))*N(H515)/(1+N(H515)),2))</f>
        <v/>
      </c>
      <c r="J515" s="15">
        <f>IF(OR(B515&lt;&gt;"",D515&lt;&gt;"",F515&lt;&gt;"",G515&lt;&gt;""),ROUND(Einstellungen!$B$5+SUM(F$7:F515)-SUM(G$7:G515),2),"")</f>
        <v/>
      </c>
      <c r="K515" s="16">
        <f>IF(OR(B515&lt;&gt;"",D515&lt;&gt;"",F515&lt;&gt;"",G515&lt;&gt;""),MID(IF(AND(F515&lt;&gt;"",G515&lt;&gt;""),"; Einnahme und Ausgabe in einer Zeile","")&amp;IF(AND(F515="",G515=""),"; Betrag fehlt","")&amp;IF(B515="","; Datum fehlt",IF(B515&lt;MAX(B$6:B514),"; Datum früher als darüber","")&amp;IF(AND(Einstellungen!$B$6&lt;&gt;"",B515&lt;Einstellungen!$B$6),"; Datum vor dem Anfangsbestand",""))&amp;IF(C515="","; Beleg fehlt","")&amp;IF(N(J515)&lt;0,"; Kassenbestand negativ",""),3,250),"")</f>
        <v/>
      </c>
    </row>
    <row r="516">
      <c r="A516" s="9">
        <f>IF(OR(B516&lt;&gt;"",D516&lt;&gt;"",F516&lt;&gt;"",G516&lt;&gt;""),MAX(A$6:A515)+1,"")</f>
        <v/>
      </c>
      <c r="B516" s="10" t="n"/>
      <c r="C516" s="11" t="n"/>
      <c r="D516" s="12" t="n"/>
      <c r="E516" s="12" t="n"/>
      <c r="F516" s="13" t="n"/>
      <c r="G516" s="13" t="n"/>
      <c r="H516" s="14" t="n"/>
      <c r="I516" s="15">
        <f>IF(N(F516)+N(G516)=0,"",ROUND((N(F516)+N(G516))*N(H516)/(1+N(H516)),2))</f>
        <v/>
      </c>
      <c r="J516" s="15">
        <f>IF(OR(B516&lt;&gt;"",D516&lt;&gt;"",F516&lt;&gt;"",G516&lt;&gt;""),ROUND(Einstellungen!$B$5+SUM(F$7:F516)-SUM(G$7:G516),2),"")</f>
        <v/>
      </c>
      <c r="K516" s="16">
        <f>IF(OR(B516&lt;&gt;"",D516&lt;&gt;"",F516&lt;&gt;"",G516&lt;&gt;""),MID(IF(AND(F516&lt;&gt;"",G516&lt;&gt;""),"; Einnahme und Ausgabe in einer Zeile","")&amp;IF(AND(F516="",G516=""),"; Betrag fehlt","")&amp;IF(B516="","; Datum fehlt",IF(B516&lt;MAX(B$6:B515),"; Datum früher als darüber","")&amp;IF(AND(Einstellungen!$B$6&lt;&gt;"",B516&lt;Einstellungen!$B$6),"; Datum vor dem Anfangsbestand",""))&amp;IF(C516="","; Beleg fehlt","")&amp;IF(N(J516)&lt;0,"; Kassenbestand negativ",""),3,250),"")</f>
        <v/>
      </c>
    </row>
    <row r="517">
      <c r="A517" s="9">
        <f>IF(OR(B517&lt;&gt;"",D517&lt;&gt;"",F517&lt;&gt;"",G517&lt;&gt;""),MAX(A$6:A516)+1,"")</f>
        <v/>
      </c>
      <c r="B517" s="10" t="n"/>
      <c r="C517" s="11" t="n"/>
      <c r="D517" s="12" t="n"/>
      <c r="E517" s="12" t="n"/>
      <c r="F517" s="13" t="n"/>
      <c r="G517" s="13" t="n"/>
      <c r="H517" s="14" t="n"/>
      <c r="I517" s="15">
        <f>IF(N(F517)+N(G517)=0,"",ROUND((N(F517)+N(G517))*N(H517)/(1+N(H517)),2))</f>
        <v/>
      </c>
      <c r="J517" s="15">
        <f>IF(OR(B517&lt;&gt;"",D517&lt;&gt;"",F517&lt;&gt;"",G517&lt;&gt;""),ROUND(Einstellungen!$B$5+SUM(F$7:F517)-SUM(G$7:G517),2),"")</f>
        <v/>
      </c>
      <c r="K517" s="16">
        <f>IF(OR(B517&lt;&gt;"",D517&lt;&gt;"",F517&lt;&gt;"",G517&lt;&gt;""),MID(IF(AND(F517&lt;&gt;"",G517&lt;&gt;""),"; Einnahme und Ausgabe in einer Zeile","")&amp;IF(AND(F517="",G517=""),"; Betrag fehlt","")&amp;IF(B517="","; Datum fehlt",IF(B517&lt;MAX(B$6:B516),"; Datum früher als darüber","")&amp;IF(AND(Einstellungen!$B$6&lt;&gt;"",B517&lt;Einstellungen!$B$6),"; Datum vor dem Anfangsbestand",""))&amp;IF(C517="","; Beleg fehlt","")&amp;IF(N(J517)&lt;0,"; Kassenbestand negativ",""),3,250),"")</f>
        <v/>
      </c>
    </row>
    <row r="518">
      <c r="A518" s="9">
        <f>IF(OR(B518&lt;&gt;"",D518&lt;&gt;"",F518&lt;&gt;"",G518&lt;&gt;""),MAX(A$6:A517)+1,"")</f>
        <v/>
      </c>
      <c r="B518" s="10" t="n"/>
      <c r="C518" s="11" t="n"/>
      <c r="D518" s="12" t="n"/>
      <c r="E518" s="12" t="n"/>
      <c r="F518" s="13" t="n"/>
      <c r="G518" s="13" t="n"/>
      <c r="H518" s="14" t="n"/>
      <c r="I518" s="15">
        <f>IF(N(F518)+N(G518)=0,"",ROUND((N(F518)+N(G518))*N(H518)/(1+N(H518)),2))</f>
        <v/>
      </c>
      <c r="J518" s="15">
        <f>IF(OR(B518&lt;&gt;"",D518&lt;&gt;"",F518&lt;&gt;"",G518&lt;&gt;""),ROUND(Einstellungen!$B$5+SUM(F$7:F518)-SUM(G$7:G518),2),"")</f>
        <v/>
      </c>
      <c r="K518" s="16">
        <f>IF(OR(B518&lt;&gt;"",D518&lt;&gt;"",F518&lt;&gt;"",G518&lt;&gt;""),MID(IF(AND(F518&lt;&gt;"",G518&lt;&gt;""),"; Einnahme und Ausgabe in einer Zeile","")&amp;IF(AND(F518="",G518=""),"; Betrag fehlt","")&amp;IF(B518="","; Datum fehlt",IF(B518&lt;MAX(B$6:B517),"; Datum früher als darüber","")&amp;IF(AND(Einstellungen!$B$6&lt;&gt;"",B518&lt;Einstellungen!$B$6),"; Datum vor dem Anfangsbestand",""))&amp;IF(C518="","; Beleg fehlt","")&amp;IF(N(J518)&lt;0,"; Kassenbestand negativ",""),3,250),"")</f>
        <v/>
      </c>
    </row>
    <row r="519">
      <c r="A519" s="9">
        <f>IF(OR(B519&lt;&gt;"",D519&lt;&gt;"",F519&lt;&gt;"",G519&lt;&gt;""),MAX(A$6:A518)+1,"")</f>
        <v/>
      </c>
      <c r="B519" s="10" t="n"/>
      <c r="C519" s="11" t="n"/>
      <c r="D519" s="12" t="n"/>
      <c r="E519" s="12" t="n"/>
      <c r="F519" s="13" t="n"/>
      <c r="G519" s="13" t="n"/>
      <c r="H519" s="14" t="n"/>
      <c r="I519" s="15">
        <f>IF(N(F519)+N(G519)=0,"",ROUND((N(F519)+N(G519))*N(H519)/(1+N(H519)),2))</f>
        <v/>
      </c>
      <c r="J519" s="15">
        <f>IF(OR(B519&lt;&gt;"",D519&lt;&gt;"",F519&lt;&gt;"",G519&lt;&gt;""),ROUND(Einstellungen!$B$5+SUM(F$7:F519)-SUM(G$7:G519),2),"")</f>
        <v/>
      </c>
      <c r="K519" s="16">
        <f>IF(OR(B519&lt;&gt;"",D519&lt;&gt;"",F519&lt;&gt;"",G519&lt;&gt;""),MID(IF(AND(F519&lt;&gt;"",G519&lt;&gt;""),"; Einnahme und Ausgabe in einer Zeile","")&amp;IF(AND(F519="",G519=""),"; Betrag fehlt","")&amp;IF(B519="","; Datum fehlt",IF(B519&lt;MAX(B$6:B518),"; Datum früher als darüber","")&amp;IF(AND(Einstellungen!$B$6&lt;&gt;"",B519&lt;Einstellungen!$B$6),"; Datum vor dem Anfangsbestand",""))&amp;IF(C519="","; Beleg fehlt","")&amp;IF(N(J519)&lt;0,"; Kassenbestand negativ",""),3,250),"")</f>
        <v/>
      </c>
    </row>
    <row r="520">
      <c r="A520" s="9">
        <f>IF(OR(B520&lt;&gt;"",D520&lt;&gt;"",F520&lt;&gt;"",G520&lt;&gt;""),MAX(A$6:A519)+1,"")</f>
        <v/>
      </c>
      <c r="B520" s="10" t="n"/>
      <c r="C520" s="11" t="n"/>
      <c r="D520" s="12" t="n"/>
      <c r="E520" s="12" t="n"/>
      <c r="F520" s="13" t="n"/>
      <c r="G520" s="13" t="n"/>
      <c r="H520" s="14" t="n"/>
      <c r="I520" s="15">
        <f>IF(N(F520)+N(G520)=0,"",ROUND((N(F520)+N(G520))*N(H520)/(1+N(H520)),2))</f>
        <v/>
      </c>
      <c r="J520" s="15">
        <f>IF(OR(B520&lt;&gt;"",D520&lt;&gt;"",F520&lt;&gt;"",G520&lt;&gt;""),ROUND(Einstellungen!$B$5+SUM(F$7:F520)-SUM(G$7:G520),2),"")</f>
        <v/>
      </c>
      <c r="K520" s="16">
        <f>IF(OR(B520&lt;&gt;"",D520&lt;&gt;"",F520&lt;&gt;"",G520&lt;&gt;""),MID(IF(AND(F520&lt;&gt;"",G520&lt;&gt;""),"; Einnahme und Ausgabe in einer Zeile","")&amp;IF(AND(F520="",G520=""),"; Betrag fehlt","")&amp;IF(B520="","; Datum fehlt",IF(B520&lt;MAX(B$6:B519),"; Datum früher als darüber","")&amp;IF(AND(Einstellungen!$B$6&lt;&gt;"",B520&lt;Einstellungen!$B$6),"; Datum vor dem Anfangsbestand",""))&amp;IF(C520="","; Beleg fehlt","")&amp;IF(N(J520)&lt;0,"; Kassenbestand negativ",""),3,250),"")</f>
        <v/>
      </c>
    </row>
    <row r="521">
      <c r="A521" s="9">
        <f>IF(OR(B521&lt;&gt;"",D521&lt;&gt;"",F521&lt;&gt;"",G521&lt;&gt;""),MAX(A$6:A520)+1,"")</f>
        <v/>
      </c>
      <c r="B521" s="10" t="n"/>
      <c r="C521" s="11" t="n"/>
      <c r="D521" s="12" t="n"/>
      <c r="E521" s="12" t="n"/>
      <c r="F521" s="13" t="n"/>
      <c r="G521" s="13" t="n"/>
      <c r="H521" s="14" t="n"/>
      <c r="I521" s="15">
        <f>IF(N(F521)+N(G521)=0,"",ROUND((N(F521)+N(G521))*N(H521)/(1+N(H521)),2))</f>
        <v/>
      </c>
      <c r="J521" s="15">
        <f>IF(OR(B521&lt;&gt;"",D521&lt;&gt;"",F521&lt;&gt;"",G521&lt;&gt;""),ROUND(Einstellungen!$B$5+SUM(F$7:F521)-SUM(G$7:G521),2),"")</f>
        <v/>
      </c>
      <c r="K521" s="16">
        <f>IF(OR(B521&lt;&gt;"",D521&lt;&gt;"",F521&lt;&gt;"",G521&lt;&gt;""),MID(IF(AND(F521&lt;&gt;"",G521&lt;&gt;""),"; Einnahme und Ausgabe in einer Zeile","")&amp;IF(AND(F521="",G521=""),"; Betrag fehlt","")&amp;IF(B521="","; Datum fehlt",IF(B521&lt;MAX(B$6:B520),"; Datum früher als darüber","")&amp;IF(AND(Einstellungen!$B$6&lt;&gt;"",B521&lt;Einstellungen!$B$6),"; Datum vor dem Anfangsbestand",""))&amp;IF(C521="","; Beleg fehlt","")&amp;IF(N(J521)&lt;0,"; Kassenbestand negativ",""),3,250),"")</f>
        <v/>
      </c>
    </row>
    <row r="522">
      <c r="A522" s="9">
        <f>IF(OR(B522&lt;&gt;"",D522&lt;&gt;"",F522&lt;&gt;"",G522&lt;&gt;""),MAX(A$6:A521)+1,"")</f>
        <v/>
      </c>
      <c r="B522" s="10" t="n"/>
      <c r="C522" s="11" t="n"/>
      <c r="D522" s="12" t="n"/>
      <c r="E522" s="12" t="n"/>
      <c r="F522" s="13" t="n"/>
      <c r="G522" s="13" t="n"/>
      <c r="H522" s="14" t="n"/>
      <c r="I522" s="15">
        <f>IF(N(F522)+N(G522)=0,"",ROUND((N(F522)+N(G522))*N(H522)/(1+N(H522)),2))</f>
        <v/>
      </c>
      <c r="J522" s="15">
        <f>IF(OR(B522&lt;&gt;"",D522&lt;&gt;"",F522&lt;&gt;"",G522&lt;&gt;""),ROUND(Einstellungen!$B$5+SUM(F$7:F522)-SUM(G$7:G522),2),"")</f>
        <v/>
      </c>
      <c r="K522" s="16">
        <f>IF(OR(B522&lt;&gt;"",D522&lt;&gt;"",F522&lt;&gt;"",G522&lt;&gt;""),MID(IF(AND(F522&lt;&gt;"",G522&lt;&gt;""),"; Einnahme und Ausgabe in einer Zeile","")&amp;IF(AND(F522="",G522=""),"; Betrag fehlt","")&amp;IF(B522="","; Datum fehlt",IF(B522&lt;MAX(B$6:B521),"; Datum früher als darüber","")&amp;IF(AND(Einstellungen!$B$6&lt;&gt;"",B522&lt;Einstellungen!$B$6),"; Datum vor dem Anfangsbestand",""))&amp;IF(C522="","; Beleg fehlt","")&amp;IF(N(J522)&lt;0,"; Kassenbestand negativ",""),3,250),"")</f>
        <v/>
      </c>
    </row>
    <row r="523">
      <c r="A523" s="9">
        <f>IF(OR(B523&lt;&gt;"",D523&lt;&gt;"",F523&lt;&gt;"",G523&lt;&gt;""),MAX(A$6:A522)+1,"")</f>
        <v/>
      </c>
      <c r="B523" s="10" t="n"/>
      <c r="C523" s="11" t="n"/>
      <c r="D523" s="12" t="n"/>
      <c r="E523" s="12" t="n"/>
      <c r="F523" s="13" t="n"/>
      <c r="G523" s="13" t="n"/>
      <c r="H523" s="14" t="n"/>
      <c r="I523" s="15">
        <f>IF(N(F523)+N(G523)=0,"",ROUND((N(F523)+N(G523))*N(H523)/(1+N(H523)),2))</f>
        <v/>
      </c>
      <c r="J523" s="15">
        <f>IF(OR(B523&lt;&gt;"",D523&lt;&gt;"",F523&lt;&gt;"",G523&lt;&gt;""),ROUND(Einstellungen!$B$5+SUM(F$7:F523)-SUM(G$7:G523),2),"")</f>
        <v/>
      </c>
      <c r="K523" s="16">
        <f>IF(OR(B523&lt;&gt;"",D523&lt;&gt;"",F523&lt;&gt;"",G523&lt;&gt;""),MID(IF(AND(F523&lt;&gt;"",G523&lt;&gt;""),"; Einnahme und Ausgabe in einer Zeile","")&amp;IF(AND(F523="",G523=""),"; Betrag fehlt","")&amp;IF(B523="","; Datum fehlt",IF(B523&lt;MAX(B$6:B522),"; Datum früher als darüber","")&amp;IF(AND(Einstellungen!$B$6&lt;&gt;"",B523&lt;Einstellungen!$B$6),"; Datum vor dem Anfangsbestand",""))&amp;IF(C523="","; Beleg fehlt","")&amp;IF(N(J523)&lt;0,"; Kassenbestand negativ",""),3,250),"")</f>
        <v/>
      </c>
    </row>
    <row r="524">
      <c r="A524" s="9">
        <f>IF(OR(B524&lt;&gt;"",D524&lt;&gt;"",F524&lt;&gt;"",G524&lt;&gt;""),MAX(A$6:A523)+1,"")</f>
        <v/>
      </c>
      <c r="B524" s="10" t="n"/>
      <c r="C524" s="11" t="n"/>
      <c r="D524" s="12" t="n"/>
      <c r="E524" s="12" t="n"/>
      <c r="F524" s="13" t="n"/>
      <c r="G524" s="13" t="n"/>
      <c r="H524" s="14" t="n"/>
      <c r="I524" s="15">
        <f>IF(N(F524)+N(G524)=0,"",ROUND((N(F524)+N(G524))*N(H524)/(1+N(H524)),2))</f>
        <v/>
      </c>
      <c r="J524" s="15">
        <f>IF(OR(B524&lt;&gt;"",D524&lt;&gt;"",F524&lt;&gt;"",G524&lt;&gt;""),ROUND(Einstellungen!$B$5+SUM(F$7:F524)-SUM(G$7:G524),2),"")</f>
        <v/>
      </c>
      <c r="K524" s="16">
        <f>IF(OR(B524&lt;&gt;"",D524&lt;&gt;"",F524&lt;&gt;"",G524&lt;&gt;""),MID(IF(AND(F524&lt;&gt;"",G524&lt;&gt;""),"; Einnahme und Ausgabe in einer Zeile","")&amp;IF(AND(F524="",G524=""),"; Betrag fehlt","")&amp;IF(B524="","; Datum fehlt",IF(B524&lt;MAX(B$6:B523),"; Datum früher als darüber","")&amp;IF(AND(Einstellungen!$B$6&lt;&gt;"",B524&lt;Einstellungen!$B$6),"; Datum vor dem Anfangsbestand",""))&amp;IF(C524="","; Beleg fehlt","")&amp;IF(N(J524)&lt;0,"; Kassenbestand negativ",""),3,250),"")</f>
        <v/>
      </c>
    </row>
    <row r="525">
      <c r="A525" s="9">
        <f>IF(OR(B525&lt;&gt;"",D525&lt;&gt;"",F525&lt;&gt;"",G525&lt;&gt;""),MAX(A$6:A524)+1,"")</f>
        <v/>
      </c>
      <c r="B525" s="10" t="n"/>
      <c r="C525" s="11" t="n"/>
      <c r="D525" s="12" t="n"/>
      <c r="E525" s="12" t="n"/>
      <c r="F525" s="13" t="n"/>
      <c r="G525" s="13" t="n"/>
      <c r="H525" s="14" t="n"/>
      <c r="I525" s="15">
        <f>IF(N(F525)+N(G525)=0,"",ROUND((N(F525)+N(G525))*N(H525)/(1+N(H525)),2))</f>
        <v/>
      </c>
      <c r="J525" s="15">
        <f>IF(OR(B525&lt;&gt;"",D525&lt;&gt;"",F525&lt;&gt;"",G525&lt;&gt;""),ROUND(Einstellungen!$B$5+SUM(F$7:F525)-SUM(G$7:G525),2),"")</f>
        <v/>
      </c>
      <c r="K525" s="16">
        <f>IF(OR(B525&lt;&gt;"",D525&lt;&gt;"",F525&lt;&gt;"",G525&lt;&gt;""),MID(IF(AND(F525&lt;&gt;"",G525&lt;&gt;""),"; Einnahme und Ausgabe in einer Zeile","")&amp;IF(AND(F525="",G525=""),"; Betrag fehlt","")&amp;IF(B525="","; Datum fehlt",IF(B525&lt;MAX(B$6:B524),"; Datum früher als darüber","")&amp;IF(AND(Einstellungen!$B$6&lt;&gt;"",B525&lt;Einstellungen!$B$6),"; Datum vor dem Anfangsbestand",""))&amp;IF(C525="","; Beleg fehlt","")&amp;IF(N(J525)&lt;0,"; Kassenbestand negativ",""),3,250),"")</f>
        <v/>
      </c>
    </row>
    <row r="526">
      <c r="A526" s="9">
        <f>IF(OR(B526&lt;&gt;"",D526&lt;&gt;"",F526&lt;&gt;"",G526&lt;&gt;""),MAX(A$6:A525)+1,"")</f>
        <v/>
      </c>
      <c r="B526" s="10" t="n"/>
      <c r="C526" s="11" t="n"/>
      <c r="D526" s="12" t="n"/>
      <c r="E526" s="12" t="n"/>
      <c r="F526" s="13" t="n"/>
      <c r="G526" s="13" t="n"/>
      <c r="H526" s="14" t="n"/>
      <c r="I526" s="15">
        <f>IF(N(F526)+N(G526)=0,"",ROUND((N(F526)+N(G526))*N(H526)/(1+N(H526)),2))</f>
        <v/>
      </c>
      <c r="J526" s="15">
        <f>IF(OR(B526&lt;&gt;"",D526&lt;&gt;"",F526&lt;&gt;"",G526&lt;&gt;""),ROUND(Einstellungen!$B$5+SUM(F$7:F526)-SUM(G$7:G526),2),"")</f>
        <v/>
      </c>
      <c r="K526" s="16">
        <f>IF(OR(B526&lt;&gt;"",D526&lt;&gt;"",F526&lt;&gt;"",G526&lt;&gt;""),MID(IF(AND(F526&lt;&gt;"",G526&lt;&gt;""),"; Einnahme und Ausgabe in einer Zeile","")&amp;IF(AND(F526="",G526=""),"; Betrag fehlt","")&amp;IF(B526="","; Datum fehlt",IF(B526&lt;MAX(B$6:B525),"; Datum früher als darüber","")&amp;IF(AND(Einstellungen!$B$6&lt;&gt;"",B526&lt;Einstellungen!$B$6),"; Datum vor dem Anfangsbestand",""))&amp;IF(C526="","; Beleg fehlt","")&amp;IF(N(J526)&lt;0,"; Kassenbestand negativ",""),3,250),"")</f>
        <v/>
      </c>
    </row>
    <row r="527">
      <c r="A527" s="9">
        <f>IF(OR(B527&lt;&gt;"",D527&lt;&gt;"",F527&lt;&gt;"",G527&lt;&gt;""),MAX(A$6:A526)+1,"")</f>
        <v/>
      </c>
      <c r="B527" s="10" t="n"/>
      <c r="C527" s="11" t="n"/>
      <c r="D527" s="12" t="n"/>
      <c r="E527" s="12" t="n"/>
      <c r="F527" s="13" t="n"/>
      <c r="G527" s="13" t="n"/>
      <c r="H527" s="14" t="n"/>
      <c r="I527" s="15">
        <f>IF(N(F527)+N(G527)=0,"",ROUND((N(F527)+N(G527))*N(H527)/(1+N(H527)),2))</f>
        <v/>
      </c>
      <c r="J527" s="15">
        <f>IF(OR(B527&lt;&gt;"",D527&lt;&gt;"",F527&lt;&gt;"",G527&lt;&gt;""),ROUND(Einstellungen!$B$5+SUM(F$7:F527)-SUM(G$7:G527),2),"")</f>
        <v/>
      </c>
      <c r="K527" s="16">
        <f>IF(OR(B527&lt;&gt;"",D527&lt;&gt;"",F527&lt;&gt;"",G527&lt;&gt;""),MID(IF(AND(F527&lt;&gt;"",G527&lt;&gt;""),"; Einnahme und Ausgabe in einer Zeile","")&amp;IF(AND(F527="",G527=""),"; Betrag fehlt","")&amp;IF(B527="","; Datum fehlt",IF(B527&lt;MAX(B$6:B526),"; Datum früher als darüber","")&amp;IF(AND(Einstellungen!$B$6&lt;&gt;"",B527&lt;Einstellungen!$B$6),"; Datum vor dem Anfangsbestand",""))&amp;IF(C527="","; Beleg fehlt","")&amp;IF(N(J527)&lt;0,"; Kassenbestand negativ",""),3,250),"")</f>
        <v/>
      </c>
    </row>
    <row r="528">
      <c r="A528" s="9">
        <f>IF(OR(B528&lt;&gt;"",D528&lt;&gt;"",F528&lt;&gt;"",G528&lt;&gt;""),MAX(A$6:A527)+1,"")</f>
        <v/>
      </c>
      <c r="B528" s="10" t="n"/>
      <c r="C528" s="11" t="n"/>
      <c r="D528" s="12" t="n"/>
      <c r="E528" s="12" t="n"/>
      <c r="F528" s="13" t="n"/>
      <c r="G528" s="13" t="n"/>
      <c r="H528" s="14" t="n"/>
      <c r="I528" s="15">
        <f>IF(N(F528)+N(G528)=0,"",ROUND((N(F528)+N(G528))*N(H528)/(1+N(H528)),2))</f>
        <v/>
      </c>
      <c r="J528" s="15">
        <f>IF(OR(B528&lt;&gt;"",D528&lt;&gt;"",F528&lt;&gt;"",G528&lt;&gt;""),ROUND(Einstellungen!$B$5+SUM(F$7:F528)-SUM(G$7:G528),2),"")</f>
        <v/>
      </c>
      <c r="K528" s="16">
        <f>IF(OR(B528&lt;&gt;"",D528&lt;&gt;"",F528&lt;&gt;"",G528&lt;&gt;""),MID(IF(AND(F528&lt;&gt;"",G528&lt;&gt;""),"; Einnahme und Ausgabe in einer Zeile","")&amp;IF(AND(F528="",G528=""),"; Betrag fehlt","")&amp;IF(B528="","; Datum fehlt",IF(B528&lt;MAX(B$6:B527),"; Datum früher als darüber","")&amp;IF(AND(Einstellungen!$B$6&lt;&gt;"",B528&lt;Einstellungen!$B$6),"; Datum vor dem Anfangsbestand",""))&amp;IF(C528="","; Beleg fehlt","")&amp;IF(N(J528)&lt;0,"; Kassenbestand negativ",""),3,250),"")</f>
        <v/>
      </c>
    </row>
    <row r="529">
      <c r="A529" s="9">
        <f>IF(OR(B529&lt;&gt;"",D529&lt;&gt;"",F529&lt;&gt;"",G529&lt;&gt;""),MAX(A$6:A528)+1,"")</f>
        <v/>
      </c>
      <c r="B529" s="10" t="n"/>
      <c r="C529" s="11" t="n"/>
      <c r="D529" s="12" t="n"/>
      <c r="E529" s="12" t="n"/>
      <c r="F529" s="13" t="n"/>
      <c r="G529" s="13" t="n"/>
      <c r="H529" s="14" t="n"/>
      <c r="I529" s="15">
        <f>IF(N(F529)+N(G529)=0,"",ROUND((N(F529)+N(G529))*N(H529)/(1+N(H529)),2))</f>
        <v/>
      </c>
      <c r="J529" s="15">
        <f>IF(OR(B529&lt;&gt;"",D529&lt;&gt;"",F529&lt;&gt;"",G529&lt;&gt;""),ROUND(Einstellungen!$B$5+SUM(F$7:F529)-SUM(G$7:G529),2),"")</f>
        <v/>
      </c>
      <c r="K529" s="16">
        <f>IF(OR(B529&lt;&gt;"",D529&lt;&gt;"",F529&lt;&gt;"",G529&lt;&gt;""),MID(IF(AND(F529&lt;&gt;"",G529&lt;&gt;""),"; Einnahme und Ausgabe in einer Zeile","")&amp;IF(AND(F529="",G529=""),"; Betrag fehlt","")&amp;IF(B529="","; Datum fehlt",IF(B529&lt;MAX(B$6:B528),"; Datum früher als darüber","")&amp;IF(AND(Einstellungen!$B$6&lt;&gt;"",B529&lt;Einstellungen!$B$6),"; Datum vor dem Anfangsbestand",""))&amp;IF(C529="","; Beleg fehlt","")&amp;IF(N(J529)&lt;0,"; Kassenbestand negativ",""),3,250),"")</f>
        <v/>
      </c>
    </row>
    <row r="530">
      <c r="A530" s="9">
        <f>IF(OR(B530&lt;&gt;"",D530&lt;&gt;"",F530&lt;&gt;"",G530&lt;&gt;""),MAX(A$6:A529)+1,"")</f>
        <v/>
      </c>
      <c r="B530" s="10" t="n"/>
      <c r="C530" s="11" t="n"/>
      <c r="D530" s="12" t="n"/>
      <c r="E530" s="12" t="n"/>
      <c r="F530" s="13" t="n"/>
      <c r="G530" s="13" t="n"/>
      <c r="H530" s="14" t="n"/>
      <c r="I530" s="15">
        <f>IF(N(F530)+N(G530)=0,"",ROUND((N(F530)+N(G530))*N(H530)/(1+N(H530)),2))</f>
        <v/>
      </c>
      <c r="J530" s="15">
        <f>IF(OR(B530&lt;&gt;"",D530&lt;&gt;"",F530&lt;&gt;"",G530&lt;&gt;""),ROUND(Einstellungen!$B$5+SUM(F$7:F530)-SUM(G$7:G530),2),"")</f>
        <v/>
      </c>
      <c r="K530" s="16">
        <f>IF(OR(B530&lt;&gt;"",D530&lt;&gt;"",F530&lt;&gt;"",G530&lt;&gt;""),MID(IF(AND(F530&lt;&gt;"",G530&lt;&gt;""),"; Einnahme und Ausgabe in einer Zeile","")&amp;IF(AND(F530="",G530=""),"; Betrag fehlt","")&amp;IF(B530="","; Datum fehlt",IF(B530&lt;MAX(B$6:B529),"; Datum früher als darüber","")&amp;IF(AND(Einstellungen!$B$6&lt;&gt;"",B530&lt;Einstellungen!$B$6),"; Datum vor dem Anfangsbestand",""))&amp;IF(C530="","; Beleg fehlt","")&amp;IF(N(J530)&lt;0,"; Kassenbestand negativ",""),3,250),"")</f>
        <v/>
      </c>
    </row>
    <row r="531">
      <c r="A531" s="9">
        <f>IF(OR(B531&lt;&gt;"",D531&lt;&gt;"",F531&lt;&gt;"",G531&lt;&gt;""),MAX(A$6:A530)+1,"")</f>
        <v/>
      </c>
      <c r="B531" s="10" t="n"/>
      <c r="C531" s="11" t="n"/>
      <c r="D531" s="12" t="n"/>
      <c r="E531" s="12" t="n"/>
      <c r="F531" s="13" t="n"/>
      <c r="G531" s="13" t="n"/>
      <c r="H531" s="14" t="n"/>
      <c r="I531" s="15">
        <f>IF(N(F531)+N(G531)=0,"",ROUND((N(F531)+N(G531))*N(H531)/(1+N(H531)),2))</f>
        <v/>
      </c>
      <c r="J531" s="15">
        <f>IF(OR(B531&lt;&gt;"",D531&lt;&gt;"",F531&lt;&gt;"",G531&lt;&gt;""),ROUND(Einstellungen!$B$5+SUM(F$7:F531)-SUM(G$7:G531),2),"")</f>
        <v/>
      </c>
      <c r="K531" s="16">
        <f>IF(OR(B531&lt;&gt;"",D531&lt;&gt;"",F531&lt;&gt;"",G531&lt;&gt;""),MID(IF(AND(F531&lt;&gt;"",G531&lt;&gt;""),"; Einnahme und Ausgabe in einer Zeile","")&amp;IF(AND(F531="",G531=""),"; Betrag fehlt","")&amp;IF(B531="","; Datum fehlt",IF(B531&lt;MAX(B$6:B530),"; Datum früher als darüber","")&amp;IF(AND(Einstellungen!$B$6&lt;&gt;"",B531&lt;Einstellungen!$B$6),"; Datum vor dem Anfangsbestand",""))&amp;IF(C531="","; Beleg fehlt","")&amp;IF(N(J531)&lt;0,"; Kassenbestand negativ",""),3,250),"")</f>
        <v/>
      </c>
    </row>
    <row r="532">
      <c r="A532" s="9">
        <f>IF(OR(B532&lt;&gt;"",D532&lt;&gt;"",F532&lt;&gt;"",G532&lt;&gt;""),MAX(A$6:A531)+1,"")</f>
        <v/>
      </c>
      <c r="B532" s="10" t="n"/>
      <c r="C532" s="11" t="n"/>
      <c r="D532" s="12" t="n"/>
      <c r="E532" s="12" t="n"/>
      <c r="F532" s="13" t="n"/>
      <c r="G532" s="13" t="n"/>
      <c r="H532" s="14" t="n"/>
      <c r="I532" s="15">
        <f>IF(N(F532)+N(G532)=0,"",ROUND((N(F532)+N(G532))*N(H532)/(1+N(H532)),2))</f>
        <v/>
      </c>
      <c r="J532" s="15">
        <f>IF(OR(B532&lt;&gt;"",D532&lt;&gt;"",F532&lt;&gt;"",G532&lt;&gt;""),ROUND(Einstellungen!$B$5+SUM(F$7:F532)-SUM(G$7:G532),2),"")</f>
        <v/>
      </c>
      <c r="K532" s="16">
        <f>IF(OR(B532&lt;&gt;"",D532&lt;&gt;"",F532&lt;&gt;"",G532&lt;&gt;""),MID(IF(AND(F532&lt;&gt;"",G532&lt;&gt;""),"; Einnahme und Ausgabe in einer Zeile","")&amp;IF(AND(F532="",G532=""),"; Betrag fehlt","")&amp;IF(B532="","; Datum fehlt",IF(B532&lt;MAX(B$6:B531),"; Datum früher als darüber","")&amp;IF(AND(Einstellungen!$B$6&lt;&gt;"",B532&lt;Einstellungen!$B$6),"; Datum vor dem Anfangsbestand",""))&amp;IF(C532="","; Beleg fehlt","")&amp;IF(N(J532)&lt;0,"; Kassenbestand negativ",""),3,250),"")</f>
        <v/>
      </c>
    </row>
    <row r="533">
      <c r="A533" s="9">
        <f>IF(OR(B533&lt;&gt;"",D533&lt;&gt;"",F533&lt;&gt;"",G533&lt;&gt;""),MAX(A$6:A532)+1,"")</f>
        <v/>
      </c>
      <c r="B533" s="10" t="n"/>
      <c r="C533" s="11" t="n"/>
      <c r="D533" s="12" t="n"/>
      <c r="E533" s="12" t="n"/>
      <c r="F533" s="13" t="n"/>
      <c r="G533" s="13" t="n"/>
      <c r="H533" s="14" t="n"/>
      <c r="I533" s="15">
        <f>IF(N(F533)+N(G533)=0,"",ROUND((N(F533)+N(G533))*N(H533)/(1+N(H533)),2))</f>
        <v/>
      </c>
      <c r="J533" s="15">
        <f>IF(OR(B533&lt;&gt;"",D533&lt;&gt;"",F533&lt;&gt;"",G533&lt;&gt;""),ROUND(Einstellungen!$B$5+SUM(F$7:F533)-SUM(G$7:G533),2),"")</f>
        <v/>
      </c>
      <c r="K533" s="16">
        <f>IF(OR(B533&lt;&gt;"",D533&lt;&gt;"",F533&lt;&gt;"",G533&lt;&gt;""),MID(IF(AND(F533&lt;&gt;"",G533&lt;&gt;""),"; Einnahme und Ausgabe in einer Zeile","")&amp;IF(AND(F533="",G533=""),"; Betrag fehlt","")&amp;IF(B533="","; Datum fehlt",IF(B533&lt;MAX(B$6:B532),"; Datum früher als darüber","")&amp;IF(AND(Einstellungen!$B$6&lt;&gt;"",B533&lt;Einstellungen!$B$6),"; Datum vor dem Anfangsbestand",""))&amp;IF(C533="","; Beleg fehlt","")&amp;IF(N(J533)&lt;0,"; Kassenbestand negativ",""),3,250),"")</f>
        <v/>
      </c>
    </row>
    <row r="534">
      <c r="A534" s="9">
        <f>IF(OR(B534&lt;&gt;"",D534&lt;&gt;"",F534&lt;&gt;"",G534&lt;&gt;""),MAX(A$6:A533)+1,"")</f>
        <v/>
      </c>
      <c r="B534" s="10" t="n"/>
      <c r="C534" s="11" t="n"/>
      <c r="D534" s="12" t="n"/>
      <c r="E534" s="12" t="n"/>
      <c r="F534" s="13" t="n"/>
      <c r="G534" s="13" t="n"/>
      <c r="H534" s="14" t="n"/>
      <c r="I534" s="15">
        <f>IF(N(F534)+N(G534)=0,"",ROUND((N(F534)+N(G534))*N(H534)/(1+N(H534)),2))</f>
        <v/>
      </c>
      <c r="J534" s="15">
        <f>IF(OR(B534&lt;&gt;"",D534&lt;&gt;"",F534&lt;&gt;"",G534&lt;&gt;""),ROUND(Einstellungen!$B$5+SUM(F$7:F534)-SUM(G$7:G534),2),"")</f>
        <v/>
      </c>
      <c r="K534" s="16">
        <f>IF(OR(B534&lt;&gt;"",D534&lt;&gt;"",F534&lt;&gt;"",G534&lt;&gt;""),MID(IF(AND(F534&lt;&gt;"",G534&lt;&gt;""),"; Einnahme und Ausgabe in einer Zeile","")&amp;IF(AND(F534="",G534=""),"; Betrag fehlt","")&amp;IF(B534="","; Datum fehlt",IF(B534&lt;MAX(B$6:B533),"; Datum früher als darüber","")&amp;IF(AND(Einstellungen!$B$6&lt;&gt;"",B534&lt;Einstellungen!$B$6),"; Datum vor dem Anfangsbestand",""))&amp;IF(C534="","; Beleg fehlt","")&amp;IF(N(J534)&lt;0,"; Kassenbestand negativ",""),3,250),"")</f>
        <v/>
      </c>
    </row>
    <row r="535">
      <c r="A535" s="9">
        <f>IF(OR(B535&lt;&gt;"",D535&lt;&gt;"",F535&lt;&gt;"",G535&lt;&gt;""),MAX(A$6:A534)+1,"")</f>
        <v/>
      </c>
      <c r="B535" s="10" t="n"/>
      <c r="C535" s="11" t="n"/>
      <c r="D535" s="12" t="n"/>
      <c r="E535" s="12" t="n"/>
      <c r="F535" s="13" t="n"/>
      <c r="G535" s="13" t="n"/>
      <c r="H535" s="14" t="n"/>
      <c r="I535" s="15">
        <f>IF(N(F535)+N(G535)=0,"",ROUND((N(F535)+N(G535))*N(H535)/(1+N(H535)),2))</f>
        <v/>
      </c>
      <c r="J535" s="15">
        <f>IF(OR(B535&lt;&gt;"",D535&lt;&gt;"",F535&lt;&gt;"",G535&lt;&gt;""),ROUND(Einstellungen!$B$5+SUM(F$7:F535)-SUM(G$7:G535),2),"")</f>
        <v/>
      </c>
      <c r="K535" s="16">
        <f>IF(OR(B535&lt;&gt;"",D535&lt;&gt;"",F535&lt;&gt;"",G535&lt;&gt;""),MID(IF(AND(F535&lt;&gt;"",G535&lt;&gt;""),"; Einnahme und Ausgabe in einer Zeile","")&amp;IF(AND(F535="",G535=""),"; Betrag fehlt","")&amp;IF(B535="","; Datum fehlt",IF(B535&lt;MAX(B$6:B534),"; Datum früher als darüber","")&amp;IF(AND(Einstellungen!$B$6&lt;&gt;"",B535&lt;Einstellungen!$B$6),"; Datum vor dem Anfangsbestand",""))&amp;IF(C535="","; Beleg fehlt","")&amp;IF(N(J535)&lt;0,"; Kassenbestand negativ",""),3,250),"")</f>
        <v/>
      </c>
    </row>
    <row r="536">
      <c r="A536" s="9">
        <f>IF(OR(B536&lt;&gt;"",D536&lt;&gt;"",F536&lt;&gt;"",G536&lt;&gt;""),MAX(A$6:A535)+1,"")</f>
        <v/>
      </c>
      <c r="B536" s="10" t="n"/>
      <c r="C536" s="11" t="n"/>
      <c r="D536" s="12" t="n"/>
      <c r="E536" s="12" t="n"/>
      <c r="F536" s="13" t="n"/>
      <c r="G536" s="13" t="n"/>
      <c r="H536" s="14" t="n"/>
      <c r="I536" s="15">
        <f>IF(N(F536)+N(G536)=0,"",ROUND((N(F536)+N(G536))*N(H536)/(1+N(H536)),2))</f>
        <v/>
      </c>
      <c r="J536" s="15">
        <f>IF(OR(B536&lt;&gt;"",D536&lt;&gt;"",F536&lt;&gt;"",G536&lt;&gt;""),ROUND(Einstellungen!$B$5+SUM(F$7:F536)-SUM(G$7:G536),2),"")</f>
        <v/>
      </c>
      <c r="K536" s="16">
        <f>IF(OR(B536&lt;&gt;"",D536&lt;&gt;"",F536&lt;&gt;"",G536&lt;&gt;""),MID(IF(AND(F536&lt;&gt;"",G536&lt;&gt;""),"; Einnahme und Ausgabe in einer Zeile","")&amp;IF(AND(F536="",G536=""),"; Betrag fehlt","")&amp;IF(B536="","; Datum fehlt",IF(B536&lt;MAX(B$6:B535),"; Datum früher als darüber","")&amp;IF(AND(Einstellungen!$B$6&lt;&gt;"",B536&lt;Einstellungen!$B$6),"; Datum vor dem Anfangsbestand",""))&amp;IF(C536="","; Beleg fehlt","")&amp;IF(N(J536)&lt;0,"; Kassenbestand negativ",""),3,250),"")</f>
        <v/>
      </c>
    </row>
    <row r="537">
      <c r="A537" s="9">
        <f>IF(OR(B537&lt;&gt;"",D537&lt;&gt;"",F537&lt;&gt;"",G537&lt;&gt;""),MAX(A$6:A536)+1,"")</f>
        <v/>
      </c>
      <c r="B537" s="10" t="n"/>
      <c r="C537" s="11" t="n"/>
      <c r="D537" s="12" t="n"/>
      <c r="E537" s="12" t="n"/>
      <c r="F537" s="13" t="n"/>
      <c r="G537" s="13" t="n"/>
      <c r="H537" s="14" t="n"/>
      <c r="I537" s="15">
        <f>IF(N(F537)+N(G537)=0,"",ROUND((N(F537)+N(G537))*N(H537)/(1+N(H537)),2))</f>
        <v/>
      </c>
      <c r="J537" s="15">
        <f>IF(OR(B537&lt;&gt;"",D537&lt;&gt;"",F537&lt;&gt;"",G537&lt;&gt;""),ROUND(Einstellungen!$B$5+SUM(F$7:F537)-SUM(G$7:G537),2),"")</f>
        <v/>
      </c>
      <c r="K537" s="16">
        <f>IF(OR(B537&lt;&gt;"",D537&lt;&gt;"",F537&lt;&gt;"",G537&lt;&gt;""),MID(IF(AND(F537&lt;&gt;"",G537&lt;&gt;""),"; Einnahme und Ausgabe in einer Zeile","")&amp;IF(AND(F537="",G537=""),"; Betrag fehlt","")&amp;IF(B537="","; Datum fehlt",IF(B537&lt;MAX(B$6:B536),"; Datum früher als darüber","")&amp;IF(AND(Einstellungen!$B$6&lt;&gt;"",B537&lt;Einstellungen!$B$6),"; Datum vor dem Anfangsbestand",""))&amp;IF(C537="","; Beleg fehlt","")&amp;IF(N(J537)&lt;0,"; Kassenbestand negativ",""),3,250),"")</f>
        <v/>
      </c>
    </row>
    <row r="538">
      <c r="A538" s="9">
        <f>IF(OR(B538&lt;&gt;"",D538&lt;&gt;"",F538&lt;&gt;"",G538&lt;&gt;""),MAX(A$6:A537)+1,"")</f>
        <v/>
      </c>
      <c r="B538" s="10" t="n"/>
      <c r="C538" s="11" t="n"/>
      <c r="D538" s="12" t="n"/>
      <c r="E538" s="12" t="n"/>
      <c r="F538" s="13" t="n"/>
      <c r="G538" s="13" t="n"/>
      <c r="H538" s="14" t="n"/>
      <c r="I538" s="15">
        <f>IF(N(F538)+N(G538)=0,"",ROUND((N(F538)+N(G538))*N(H538)/(1+N(H538)),2))</f>
        <v/>
      </c>
      <c r="J538" s="15">
        <f>IF(OR(B538&lt;&gt;"",D538&lt;&gt;"",F538&lt;&gt;"",G538&lt;&gt;""),ROUND(Einstellungen!$B$5+SUM(F$7:F538)-SUM(G$7:G538),2),"")</f>
        <v/>
      </c>
      <c r="K538" s="16">
        <f>IF(OR(B538&lt;&gt;"",D538&lt;&gt;"",F538&lt;&gt;"",G538&lt;&gt;""),MID(IF(AND(F538&lt;&gt;"",G538&lt;&gt;""),"; Einnahme und Ausgabe in einer Zeile","")&amp;IF(AND(F538="",G538=""),"; Betrag fehlt","")&amp;IF(B538="","; Datum fehlt",IF(B538&lt;MAX(B$6:B537),"; Datum früher als darüber","")&amp;IF(AND(Einstellungen!$B$6&lt;&gt;"",B538&lt;Einstellungen!$B$6),"; Datum vor dem Anfangsbestand",""))&amp;IF(C538="","; Beleg fehlt","")&amp;IF(N(J538)&lt;0,"; Kassenbestand negativ",""),3,250),"")</f>
        <v/>
      </c>
    </row>
    <row r="539">
      <c r="A539" s="9">
        <f>IF(OR(B539&lt;&gt;"",D539&lt;&gt;"",F539&lt;&gt;"",G539&lt;&gt;""),MAX(A$6:A538)+1,"")</f>
        <v/>
      </c>
      <c r="B539" s="10" t="n"/>
      <c r="C539" s="11" t="n"/>
      <c r="D539" s="12" t="n"/>
      <c r="E539" s="12" t="n"/>
      <c r="F539" s="13" t="n"/>
      <c r="G539" s="13" t="n"/>
      <c r="H539" s="14" t="n"/>
      <c r="I539" s="15">
        <f>IF(N(F539)+N(G539)=0,"",ROUND((N(F539)+N(G539))*N(H539)/(1+N(H539)),2))</f>
        <v/>
      </c>
      <c r="J539" s="15">
        <f>IF(OR(B539&lt;&gt;"",D539&lt;&gt;"",F539&lt;&gt;"",G539&lt;&gt;""),ROUND(Einstellungen!$B$5+SUM(F$7:F539)-SUM(G$7:G539),2),"")</f>
        <v/>
      </c>
      <c r="K539" s="16">
        <f>IF(OR(B539&lt;&gt;"",D539&lt;&gt;"",F539&lt;&gt;"",G539&lt;&gt;""),MID(IF(AND(F539&lt;&gt;"",G539&lt;&gt;""),"; Einnahme und Ausgabe in einer Zeile","")&amp;IF(AND(F539="",G539=""),"; Betrag fehlt","")&amp;IF(B539="","; Datum fehlt",IF(B539&lt;MAX(B$6:B538),"; Datum früher als darüber","")&amp;IF(AND(Einstellungen!$B$6&lt;&gt;"",B539&lt;Einstellungen!$B$6),"; Datum vor dem Anfangsbestand",""))&amp;IF(C539="","; Beleg fehlt","")&amp;IF(N(J539)&lt;0,"; Kassenbestand negativ",""),3,250),"")</f>
        <v/>
      </c>
    </row>
    <row r="540">
      <c r="A540" s="9">
        <f>IF(OR(B540&lt;&gt;"",D540&lt;&gt;"",F540&lt;&gt;"",G540&lt;&gt;""),MAX(A$6:A539)+1,"")</f>
        <v/>
      </c>
      <c r="B540" s="10" t="n"/>
      <c r="C540" s="11" t="n"/>
      <c r="D540" s="12" t="n"/>
      <c r="E540" s="12" t="n"/>
      <c r="F540" s="13" t="n"/>
      <c r="G540" s="13" t="n"/>
      <c r="H540" s="14" t="n"/>
      <c r="I540" s="15">
        <f>IF(N(F540)+N(G540)=0,"",ROUND((N(F540)+N(G540))*N(H540)/(1+N(H540)),2))</f>
        <v/>
      </c>
      <c r="J540" s="15">
        <f>IF(OR(B540&lt;&gt;"",D540&lt;&gt;"",F540&lt;&gt;"",G540&lt;&gt;""),ROUND(Einstellungen!$B$5+SUM(F$7:F540)-SUM(G$7:G540),2),"")</f>
        <v/>
      </c>
      <c r="K540" s="16">
        <f>IF(OR(B540&lt;&gt;"",D540&lt;&gt;"",F540&lt;&gt;"",G540&lt;&gt;""),MID(IF(AND(F540&lt;&gt;"",G540&lt;&gt;""),"; Einnahme und Ausgabe in einer Zeile","")&amp;IF(AND(F540="",G540=""),"; Betrag fehlt","")&amp;IF(B540="","; Datum fehlt",IF(B540&lt;MAX(B$6:B539),"; Datum früher als darüber","")&amp;IF(AND(Einstellungen!$B$6&lt;&gt;"",B540&lt;Einstellungen!$B$6),"; Datum vor dem Anfangsbestand",""))&amp;IF(C540="","; Beleg fehlt","")&amp;IF(N(J540)&lt;0,"; Kassenbestand negativ",""),3,250),"")</f>
        <v/>
      </c>
    </row>
    <row r="541">
      <c r="A541" s="9">
        <f>IF(OR(B541&lt;&gt;"",D541&lt;&gt;"",F541&lt;&gt;"",G541&lt;&gt;""),MAX(A$6:A540)+1,"")</f>
        <v/>
      </c>
      <c r="B541" s="10" t="n"/>
      <c r="C541" s="11" t="n"/>
      <c r="D541" s="12" t="n"/>
      <c r="E541" s="12" t="n"/>
      <c r="F541" s="13" t="n"/>
      <c r="G541" s="13" t="n"/>
      <c r="H541" s="14" t="n"/>
      <c r="I541" s="15">
        <f>IF(N(F541)+N(G541)=0,"",ROUND((N(F541)+N(G541))*N(H541)/(1+N(H541)),2))</f>
        <v/>
      </c>
      <c r="J541" s="15">
        <f>IF(OR(B541&lt;&gt;"",D541&lt;&gt;"",F541&lt;&gt;"",G541&lt;&gt;""),ROUND(Einstellungen!$B$5+SUM(F$7:F541)-SUM(G$7:G541),2),"")</f>
        <v/>
      </c>
      <c r="K541" s="16">
        <f>IF(OR(B541&lt;&gt;"",D541&lt;&gt;"",F541&lt;&gt;"",G541&lt;&gt;""),MID(IF(AND(F541&lt;&gt;"",G541&lt;&gt;""),"; Einnahme und Ausgabe in einer Zeile","")&amp;IF(AND(F541="",G541=""),"; Betrag fehlt","")&amp;IF(B541="","; Datum fehlt",IF(B541&lt;MAX(B$6:B540),"; Datum früher als darüber","")&amp;IF(AND(Einstellungen!$B$6&lt;&gt;"",B541&lt;Einstellungen!$B$6),"; Datum vor dem Anfangsbestand",""))&amp;IF(C541="","; Beleg fehlt","")&amp;IF(N(J541)&lt;0,"; Kassenbestand negativ",""),3,250),"")</f>
        <v/>
      </c>
    </row>
    <row r="542">
      <c r="A542" s="9">
        <f>IF(OR(B542&lt;&gt;"",D542&lt;&gt;"",F542&lt;&gt;"",G542&lt;&gt;""),MAX(A$6:A541)+1,"")</f>
        <v/>
      </c>
      <c r="B542" s="10" t="n"/>
      <c r="C542" s="11" t="n"/>
      <c r="D542" s="12" t="n"/>
      <c r="E542" s="12" t="n"/>
      <c r="F542" s="13" t="n"/>
      <c r="G542" s="13" t="n"/>
      <c r="H542" s="14" t="n"/>
      <c r="I542" s="15">
        <f>IF(N(F542)+N(G542)=0,"",ROUND((N(F542)+N(G542))*N(H542)/(1+N(H542)),2))</f>
        <v/>
      </c>
      <c r="J542" s="15">
        <f>IF(OR(B542&lt;&gt;"",D542&lt;&gt;"",F542&lt;&gt;"",G542&lt;&gt;""),ROUND(Einstellungen!$B$5+SUM(F$7:F542)-SUM(G$7:G542),2),"")</f>
        <v/>
      </c>
      <c r="K542" s="16">
        <f>IF(OR(B542&lt;&gt;"",D542&lt;&gt;"",F542&lt;&gt;"",G542&lt;&gt;""),MID(IF(AND(F542&lt;&gt;"",G542&lt;&gt;""),"; Einnahme und Ausgabe in einer Zeile","")&amp;IF(AND(F542="",G542=""),"; Betrag fehlt","")&amp;IF(B542="","; Datum fehlt",IF(B542&lt;MAX(B$6:B541),"; Datum früher als darüber","")&amp;IF(AND(Einstellungen!$B$6&lt;&gt;"",B542&lt;Einstellungen!$B$6),"; Datum vor dem Anfangsbestand",""))&amp;IF(C542="","; Beleg fehlt","")&amp;IF(N(J542)&lt;0,"; Kassenbestand negativ",""),3,250),"")</f>
        <v/>
      </c>
    </row>
    <row r="543">
      <c r="A543" s="9">
        <f>IF(OR(B543&lt;&gt;"",D543&lt;&gt;"",F543&lt;&gt;"",G543&lt;&gt;""),MAX(A$6:A542)+1,"")</f>
        <v/>
      </c>
      <c r="B543" s="10" t="n"/>
      <c r="C543" s="11" t="n"/>
      <c r="D543" s="12" t="n"/>
      <c r="E543" s="12" t="n"/>
      <c r="F543" s="13" t="n"/>
      <c r="G543" s="13" t="n"/>
      <c r="H543" s="14" t="n"/>
      <c r="I543" s="15">
        <f>IF(N(F543)+N(G543)=0,"",ROUND((N(F543)+N(G543))*N(H543)/(1+N(H543)),2))</f>
        <v/>
      </c>
      <c r="J543" s="15">
        <f>IF(OR(B543&lt;&gt;"",D543&lt;&gt;"",F543&lt;&gt;"",G543&lt;&gt;""),ROUND(Einstellungen!$B$5+SUM(F$7:F543)-SUM(G$7:G543),2),"")</f>
        <v/>
      </c>
      <c r="K543" s="16">
        <f>IF(OR(B543&lt;&gt;"",D543&lt;&gt;"",F543&lt;&gt;"",G543&lt;&gt;""),MID(IF(AND(F543&lt;&gt;"",G543&lt;&gt;""),"; Einnahme und Ausgabe in einer Zeile","")&amp;IF(AND(F543="",G543=""),"; Betrag fehlt","")&amp;IF(B543="","; Datum fehlt",IF(B543&lt;MAX(B$6:B542),"; Datum früher als darüber","")&amp;IF(AND(Einstellungen!$B$6&lt;&gt;"",B543&lt;Einstellungen!$B$6),"; Datum vor dem Anfangsbestand",""))&amp;IF(C543="","; Beleg fehlt","")&amp;IF(N(J543)&lt;0,"; Kassenbestand negativ",""),3,250),"")</f>
        <v/>
      </c>
    </row>
    <row r="544">
      <c r="A544" s="9">
        <f>IF(OR(B544&lt;&gt;"",D544&lt;&gt;"",F544&lt;&gt;"",G544&lt;&gt;""),MAX(A$6:A543)+1,"")</f>
        <v/>
      </c>
      <c r="B544" s="10" t="n"/>
      <c r="C544" s="11" t="n"/>
      <c r="D544" s="12" t="n"/>
      <c r="E544" s="12" t="n"/>
      <c r="F544" s="13" t="n"/>
      <c r="G544" s="13" t="n"/>
      <c r="H544" s="14" t="n"/>
      <c r="I544" s="15">
        <f>IF(N(F544)+N(G544)=0,"",ROUND((N(F544)+N(G544))*N(H544)/(1+N(H544)),2))</f>
        <v/>
      </c>
      <c r="J544" s="15">
        <f>IF(OR(B544&lt;&gt;"",D544&lt;&gt;"",F544&lt;&gt;"",G544&lt;&gt;""),ROUND(Einstellungen!$B$5+SUM(F$7:F544)-SUM(G$7:G544),2),"")</f>
        <v/>
      </c>
      <c r="K544" s="16">
        <f>IF(OR(B544&lt;&gt;"",D544&lt;&gt;"",F544&lt;&gt;"",G544&lt;&gt;""),MID(IF(AND(F544&lt;&gt;"",G544&lt;&gt;""),"; Einnahme und Ausgabe in einer Zeile","")&amp;IF(AND(F544="",G544=""),"; Betrag fehlt","")&amp;IF(B544="","; Datum fehlt",IF(B544&lt;MAX(B$6:B543),"; Datum früher als darüber","")&amp;IF(AND(Einstellungen!$B$6&lt;&gt;"",B544&lt;Einstellungen!$B$6),"; Datum vor dem Anfangsbestand",""))&amp;IF(C544="","; Beleg fehlt","")&amp;IF(N(J544)&lt;0,"; Kassenbestand negativ",""),3,250),"")</f>
        <v/>
      </c>
    </row>
    <row r="545">
      <c r="A545" s="9">
        <f>IF(OR(B545&lt;&gt;"",D545&lt;&gt;"",F545&lt;&gt;"",G545&lt;&gt;""),MAX(A$6:A544)+1,"")</f>
        <v/>
      </c>
      <c r="B545" s="10" t="n"/>
      <c r="C545" s="11" t="n"/>
      <c r="D545" s="12" t="n"/>
      <c r="E545" s="12" t="n"/>
      <c r="F545" s="13" t="n"/>
      <c r="G545" s="13" t="n"/>
      <c r="H545" s="14" t="n"/>
      <c r="I545" s="15">
        <f>IF(N(F545)+N(G545)=0,"",ROUND((N(F545)+N(G545))*N(H545)/(1+N(H545)),2))</f>
        <v/>
      </c>
      <c r="J545" s="15">
        <f>IF(OR(B545&lt;&gt;"",D545&lt;&gt;"",F545&lt;&gt;"",G545&lt;&gt;""),ROUND(Einstellungen!$B$5+SUM(F$7:F545)-SUM(G$7:G545),2),"")</f>
        <v/>
      </c>
      <c r="K545" s="16">
        <f>IF(OR(B545&lt;&gt;"",D545&lt;&gt;"",F545&lt;&gt;"",G545&lt;&gt;""),MID(IF(AND(F545&lt;&gt;"",G545&lt;&gt;""),"; Einnahme und Ausgabe in einer Zeile","")&amp;IF(AND(F545="",G545=""),"; Betrag fehlt","")&amp;IF(B545="","; Datum fehlt",IF(B545&lt;MAX(B$6:B544),"; Datum früher als darüber","")&amp;IF(AND(Einstellungen!$B$6&lt;&gt;"",B545&lt;Einstellungen!$B$6),"; Datum vor dem Anfangsbestand",""))&amp;IF(C545="","; Beleg fehlt","")&amp;IF(N(J545)&lt;0,"; Kassenbestand negativ",""),3,250),"")</f>
        <v/>
      </c>
    </row>
    <row r="546">
      <c r="A546" s="9">
        <f>IF(OR(B546&lt;&gt;"",D546&lt;&gt;"",F546&lt;&gt;"",G546&lt;&gt;""),MAX(A$6:A545)+1,"")</f>
        <v/>
      </c>
      <c r="B546" s="10" t="n"/>
      <c r="C546" s="11" t="n"/>
      <c r="D546" s="12" t="n"/>
      <c r="E546" s="12" t="n"/>
      <c r="F546" s="13" t="n"/>
      <c r="G546" s="13" t="n"/>
      <c r="H546" s="14" t="n"/>
      <c r="I546" s="15">
        <f>IF(N(F546)+N(G546)=0,"",ROUND((N(F546)+N(G546))*N(H546)/(1+N(H546)),2))</f>
        <v/>
      </c>
      <c r="J546" s="15">
        <f>IF(OR(B546&lt;&gt;"",D546&lt;&gt;"",F546&lt;&gt;"",G546&lt;&gt;""),ROUND(Einstellungen!$B$5+SUM(F$7:F546)-SUM(G$7:G546),2),"")</f>
        <v/>
      </c>
      <c r="K546" s="16">
        <f>IF(OR(B546&lt;&gt;"",D546&lt;&gt;"",F546&lt;&gt;"",G546&lt;&gt;""),MID(IF(AND(F546&lt;&gt;"",G546&lt;&gt;""),"; Einnahme und Ausgabe in einer Zeile","")&amp;IF(AND(F546="",G546=""),"; Betrag fehlt","")&amp;IF(B546="","; Datum fehlt",IF(B546&lt;MAX(B$6:B545),"; Datum früher als darüber","")&amp;IF(AND(Einstellungen!$B$6&lt;&gt;"",B546&lt;Einstellungen!$B$6),"; Datum vor dem Anfangsbestand",""))&amp;IF(C546="","; Beleg fehlt","")&amp;IF(N(J546)&lt;0,"; Kassenbestand negativ",""),3,250),"")</f>
        <v/>
      </c>
    </row>
    <row r="547">
      <c r="A547" s="9">
        <f>IF(OR(B547&lt;&gt;"",D547&lt;&gt;"",F547&lt;&gt;"",G547&lt;&gt;""),MAX(A$6:A546)+1,"")</f>
        <v/>
      </c>
      <c r="B547" s="10" t="n"/>
      <c r="C547" s="11" t="n"/>
      <c r="D547" s="12" t="n"/>
      <c r="E547" s="12" t="n"/>
      <c r="F547" s="13" t="n"/>
      <c r="G547" s="13" t="n"/>
      <c r="H547" s="14" t="n"/>
      <c r="I547" s="15">
        <f>IF(N(F547)+N(G547)=0,"",ROUND((N(F547)+N(G547))*N(H547)/(1+N(H547)),2))</f>
        <v/>
      </c>
      <c r="J547" s="15">
        <f>IF(OR(B547&lt;&gt;"",D547&lt;&gt;"",F547&lt;&gt;"",G547&lt;&gt;""),ROUND(Einstellungen!$B$5+SUM(F$7:F547)-SUM(G$7:G547),2),"")</f>
        <v/>
      </c>
      <c r="K547" s="16">
        <f>IF(OR(B547&lt;&gt;"",D547&lt;&gt;"",F547&lt;&gt;"",G547&lt;&gt;""),MID(IF(AND(F547&lt;&gt;"",G547&lt;&gt;""),"; Einnahme und Ausgabe in einer Zeile","")&amp;IF(AND(F547="",G547=""),"; Betrag fehlt","")&amp;IF(B547="","; Datum fehlt",IF(B547&lt;MAX(B$6:B546),"; Datum früher als darüber","")&amp;IF(AND(Einstellungen!$B$6&lt;&gt;"",B547&lt;Einstellungen!$B$6),"; Datum vor dem Anfangsbestand",""))&amp;IF(C547="","; Beleg fehlt","")&amp;IF(N(J547)&lt;0,"; Kassenbestand negativ",""),3,250),"")</f>
        <v/>
      </c>
    </row>
    <row r="548">
      <c r="A548" s="9">
        <f>IF(OR(B548&lt;&gt;"",D548&lt;&gt;"",F548&lt;&gt;"",G548&lt;&gt;""),MAX(A$6:A547)+1,"")</f>
        <v/>
      </c>
      <c r="B548" s="10" t="n"/>
      <c r="C548" s="11" t="n"/>
      <c r="D548" s="12" t="n"/>
      <c r="E548" s="12" t="n"/>
      <c r="F548" s="13" t="n"/>
      <c r="G548" s="13" t="n"/>
      <c r="H548" s="14" t="n"/>
      <c r="I548" s="15">
        <f>IF(N(F548)+N(G548)=0,"",ROUND((N(F548)+N(G548))*N(H548)/(1+N(H548)),2))</f>
        <v/>
      </c>
      <c r="J548" s="15">
        <f>IF(OR(B548&lt;&gt;"",D548&lt;&gt;"",F548&lt;&gt;"",G548&lt;&gt;""),ROUND(Einstellungen!$B$5+SUM(F$7:F548)-SUM(G$7:G548),2),"")</f>
        <v/>
      </c>
      <c r="K548" s="16">
        <f>IF(OR(B548&lt;&gt;"",D548&lt;&gt;"",F548&lt;&gt;"",G548&lt;&gt;""),MID(IF(AND(F548&lt;&gt;"",G548&lt;&gt;""),"; Einnahme und Ausgabe in einer Zeile","")&amp;IF(AND(F548="",G548=""),"; Betrag fehlt","")&amp;IF(B548="","; Datum fehlt",IF(B548&lt;MAX(B$6:B547),"; Datum früher als darüber","")&amp;IF(AND(Einstellungen!$B$6&lt;&gt;"",B548&lt;Einstellungen!$B$6),"; Datum vor dem Anfangsbestand",""))&amp;IF(C548="","; Beleg fehlt","")&amp;IF(N(J548)&lt;0,"; Kassenbestand negativ",""),3,250),"")</f>
        <v/>
      </c>
    </row>
    <row r="549">
      <c r="A549" s="9">
        <f>IF(OR(B549&lt;&gt;"",D549&lt;&gt;"",F549&lt;&gt;"",G549&lt;&gt;""),MAX(A$6:A548)+1,"")</f>
        <v/>
      </c>
      <c r="B549" s="10" t="n"/>
      <c r="C549" s="11" t="n"/>
      <c r="D549" s="12" t="n"/>
      <c r="E549" s="12" t="n"/>
      <c r="F549" s="13" t="n"/>
      <c r="G549" s="13" t="n"/>
      <c r="H549" s="14" t="n"/>
      <c r="I549" s="15">
        <f>IF(N(F549)+N(G549)=0,"",ROUND((N(F549)+N(G549))*N(H549)/(1+N(H549)),2))</f>
        <v/>
      </c>
      <c r="J549" s="15">
        <f>IF(OR(B549&lt;&gt;"",D549&lt;&gt;"",F549&lt;&gt;"",G549&lt;&gt;""),ROUND(Einstellungen!$B$5+SUM(F$7:F549)-SUM(G$7:G549),2),"")</f>
        <v/>
      </c>
      <c r="K549" s="16">
        <f>IF(OR(B549&lt;&gt;"",D549&lt;&gt;"",F549&lt;&gt;"",G549&lt;&gt;""),MID(IF(AND(F549&lt;&gt;"",G549&lt;&gt;""),"; Einnahme und Ausgabe in einer Zeile","")&amp;IF(AND(F549="",G549=""),"; Betrag fehlt","")&amp;IF(B549="","; Datum fehlt",IF(B549&lt;MAX(B$6:B548),"; Datum früher als darüber","")&amp;IF(AND(Einstellungen!$B$6&lt;&gt;"",B549&lt;Einstellungen!$B$6),"; Datum vor dem Anfangsbestand",""))&amp;IF(C549="","; Beleg fehlt","")&amp;IF(N(J549)&lt;0,"; Kassenbestand negativ",""),3,250),"")</f>
        <v/>
      </c>
    </row>
    <row r="550">
      <c r="A550" s="9">
        <f>IF(OR(B550&lt;&gt;"",D550&lt;&gt;"",F550&lt;&gt;"",G550&lt;&gt;""),MAX(A$6:A549)+1,"")</f>
        <v/>
      </c>
      <c r="B550" s="10" t="n"/>
      <c r="C550" s="11" t="n"/>
      <c r="D550" s="12" t="n"/>
      <c r="E550" s="12" t="n"/>
      <c r="F550" s="13" t="n"/>
      <c r="G550" s="13" t="n"/>
      <c r="H550" s="14" t="n"/>
      <c r="I550" s="15">
        <f>IF(N(F550)+N(G550)=0,"",ROUND((N(F550)+N(G550))*N(H550)/(1+N(H550)),2))</f>
        <v/>
      </c>
      <c r="J550" s="15">
        <f>IF(OR(B550&lt;&gt;"",D550&lt;&gt;"",F550&lt;&gt;"",G550&lt;&gt;""),ROUND(Einstellungen!$B$5+SUM(F$7:F550)-SUM(G$7:G550),2),"")</f>
        <v/>
      </c>
      <c r="K550" s="16">
        <f>IF(OR(B550&lt;&gt;"",D550&lt;&gt;"",F550&lt;&gt;"",G550&lt;&gt;""),MID(IF(AND(F550&lt;&gt;"",G550&lt;&gt;""),"; Einnahme und Ausgabe in einer Zeile","")&amp;IF(AND(F550="",G550=""),"; Betrag fehlt","")&amp;IF(B550="","; Datum fehlt",IF(B550&lt;MAX(B$6:B549),"; Datum früher als darüber","")&amp;IF(AND(Einstellungen!$B$6&lt;&gt;"",B550&lt;Einstellungen!$B$6),"; Datum vor dem Anfangsbestand",""))&amp;IF(C550="","; Beleg fehlt","")&amp;IF(N(J550)&lt;0,"; Kassenbestand negativ",""),3,250),"")</f>
        <v/>
      </c>
    </row>
    <row r="551">
      <c r="A551" s="9">
        <f>IF(OR(B551&lt;&gt;"",D551&lt;&gt;"",F551&lt;&gt;"",G551&lt;&gt;""),MAX(A$6:A550)+1,"")</f>
        <v/>
      </c>
      <c r="B551" s="10" t="n"/>
      <c r="C551" s="11" t="n"/>
      <c r="D551" s="12" t="n"/>
      <c r="E551" s="12" t="n"/>
      <c r="F551" s="13" t="n"/>
      <c r="G551" s="13" t="n"/>
      <c r="H551" s="14" t="n"/>
      <c r="I551" s="15">
        <f>IF(N(F551)+N(G551)=0,"",ROUND((N(F551)+N(G551))*N(H551)/(1+N(H551)),2))</f>
        <v/>
      </c>
      <c r="J551" s="15">
        <f>IF(OR(B551&lt;&gt;"",D551&lt;&gt;"",F551&lt;&gt;"",G551&lt;&gt;""),ROUND(Einstellungen!$B$5+SUM(F$7:F551)-SUM(G$7:G551),2),"")</f>
        <v/>
      </c>
      <c r="K551" s="16">
        <f>IF(OR(B551&lt;&gt;"",D551&lt;&gt;"",F551&lt;&gt;"",G551&lt;&gt;""),MID(IF(AND(F551&lt;&gt;"",G551&lt;&gt;""),"; Einnahme und Ausgabe in einer Zeile","")&amp;IF(AND(F551="",G551=""),"; Betrag fehlt","")&amp;IF(B551="","; Datum fehlt",IF(B551&lt;MAX(B$6:B550),"; Datum früher als darüber","")&amp;IF(AND(Einstellungen!$B$6&lt;&gt;"",B551&lt;Einstellungen!$B$6),"; Datum vor dem Anfangsbestand",""))&amp;IF(C551="","; Beleg fehlt","")&amp;IF(N(J551)&lt;0,"; Kassenbestand negativ",""),3,250),"")</f>
        <v/>
      </c>
    </row>
    <row r="552">
      <c r="A552" s="9">
        <f>IF(OR(B552&lt;&gt;"",D552&lt;&gt;"",F552&lt;&gt;"",G552&lt;&gt;""),MAX(A$6:A551)+1,"")</f>
        <v/>
      </c>
      <c r="B552" s="10" t="n"/>
      <c r="C552" s="11" t="n"/>
      <c r="D552" s="12" t="n"/>
      <c r="E552" s="12" t="n"/>
      <c r="F552" s="13" t="n"/>
      <c r="G552" s="13" t="n"/>
      <c r="H552" s="14" t="n"/>
      <c r="I552" s="15">
        <f>IF(N(F552)+N(G552)=0,"",ROUND((N(F552)+N(G552))*N(H552)/(1+N(H552)),2))</f>
        <v/>
      </c>
      <c r="J552" s="15">
        <f>IF(OR(B552&lt;&gt;"",D552&lt;&gt;"",F552&lt;&gt;"",G552&lt;&gt;""),ROUND(Einstellungen!$B$5+SUM(F$7:F552)-SUM(G$7:G552),2),"")</f>
        <v/>
      </c>
      <c r="K552" s="16">
        <f>IF(OR(B552&lt;&gt;"",D552&lt;&gt;"",F552&lt;&gt;"",G552&lt;&gt;""),MID(IF(AND(F552&lt;&gt;"",G552&lt;&gt;""),"; Einnahme und Ausgabe in einer Zeile","")&amp;IF(AND(F552="",G552=""),"; Betrag fehlt","")&amp;IF(B552="","; Datum fehlt",IF(B552&lt;MAX(B$6:B551),"; Datum früher als darüber","")&amp;IF(AND(Einstellungen!$B$6&lt;&gt;"",B552&lt;Einstellungen!$B$6),"; Datum vor dem Anfangsbestand",""))&amp;IF(C552="","; Beleg fehlt","")&amp;IF(N(J552)&lt;0,"; Kassenbestand negativ",""),3,250),"")</f>
        <v/>
      </c>
    </row>
    <row r="553">
      <c r="A553" s="9">
        <f>IF(OR(B553&lt;&gt;"",D553&lt;&gt;"",F553&lt;&gt;"",G553&lt;&gt;""),MAX(A$6:A552)+1,"")</f>
        <v/>
      </c>
      <c r="B553" s="10" t="n"/>
      <c r="C553" s="11" t="n"/>
      <c r="D553" s="12" t="n"/>
      <c r="E553" s="12" t="n"/>
      <c r="F553" s="13" t="n"/>
      <c r="G553" s="13" t="n"/>
      <c r="H553" s="14" t="n"/>
      <c r="I553" s="15">
        <f>IF(N(F553)+N(G553)=0,"",ROUND((N(F553)+N(G553))*N(H553)/(1+N(H553)),2))</f>
        <v/>
      </c>
      <c r="J553" s="15">
        <f>IF(OR(B553&lt;&gt;"",D553&lt;&gt;"",F553&lt;&gt;"",G553&lt;&gt;""),ROUND(Einstellungen!$B$5+SUM(F$7:F553)-SUM(G$7:G553),2),"")</f>
        <v/>
      </c>
      <c r="K553" s="16">
        <f>IF(OR(B553&lt;&gt;"",D553&lt;&gt;"",F553&lt;&gt;"",G553&lt;&gt;""),MID(IF(AND(F553&lt;&gt;"",G553&lt;&gt;""),"; Einnahme und Ausgabe in einer Zeile","")&amp;IF(AND(F553="",G553=""),"; Betrag fehlt","")&amp;IF(B553="","; Datum fehlt",IF(B553&lt;MAX(B$6:B552),"; Datum früher als darüber","")&amp;IF(AND(Einstellungen!$B$6&lt;&gt;"",B553&lt;Einstellungen!$B$6),"; Datum vor dem Anfangsbestand",""))&amp;IF(C553="","; Beleg fehlt","")&amp;IF(N(J553)&lt;0,"; Kassenbestand negativ",""),3,250),"")</f>
        <v/>
      </c>
    </row>
    <row r="554">
      <c r="A554" s="9">
        <f>IF(OR(B554&lt;&gt;"",D554&lt;&gt;"",F554&lt;&gt;"",G554&lt;&gt;""),MAX(A$6:A553)+1,"")</f>
        <v/>
      </c>
      <c r="B554" s="10" t="n"/>
      <c r="C554" s="11" t="n"/>
      <c r="D554" s="12" t="n"/>
      <c r="E554" s="12" t="n"/>
      <c r="F554" s="13" t="n"/>
      <c r="G554" s="13" t="n"/>
      <c r="H554" s="14" t="n"/>
      <c r="I554" s="15">
        <f>IF(N(F554)+N(G554)=0,"",ROUND((N(F554)+N(G554))*N(H554)/(1+N(H554)),2))</f>
        <v/>
      </c>
      <c r="J554" s="15">
        <f>IF(OR(B554&lt;&gt;"",D554&lt;&gt;"",F554&lt;&gt;"",G554&lt;&gt;""),ROUND(Einstellungen!$B$5+SUM(F$7:F554)-SUM(G$7:G554),2),"")</f>
        <v/>
      </c>
      <c r="K554" s="16">
        <f>IF(OR(B554&lt;&gt;"",D554&lt;&gt;"",F554&lt;&gt;"",G554&lt;&gt;""),MID(IF(AND(F554&lt;&gt;"",G554&lt;&gt;""),"; Einnahme und Ausgabe in einer Zeile","")&amp;IF(AND(F554="",G554=""),"; Betrag fehlt","")&amp;IF(B554="","; Datum fehlt",IF(B554&lt;MAX(B$6:B553),"; Datum früher als darüber","")&amp;IF(AND(Einstellungen!$B$6&lt;&gt;"",B554&lt;Einstellungen!$B$6),"; Datum vor dem Anfangsbestand",""))&amp;IF(C554="","; Beleg fehlt","")&amp;IF(N(J554)&lt;0,"; Kassenbestand negativ",""),3,250),"")</f>
        <v/>
      </c>
    </row>
    <row r="555">
      <c r="A555" s="9">
        <f>IF(OR(B555&lt;&gt;"",D555&lt;&gt;"",F555&lt;&gt;"",G555&lt;&gt;""),MAX(A$6:A554)+1,"")</f>
        <v/>
      </c>
      <c r="B555" s="10" t="n"/>
      <c r="C555" s="11" t="n"/>
      <c r="D555" s="12" t="n"/>
      <c r="E555" s="12" t="n"/>
      <c r="F555" s="13" t="n"/>
      <c r="G555" s="13" t="n"/>
      <c r="H555" s="14" t="n"/>
      <c r="I555" s="15">
        <f>IF(N(F555)+N(G555)=0,"",ROUND((N(F555)+N(G555))*N(H555)/(1+N(H555)),2))</f>
        <v/>
      </c>
      <c r="J555" s="15">
        <f>IF(OR(B555&lt;&gt;"",D555&lt;&gt;"",F555&lt;&gt;"",G555&lt;&gt;""),ROUND(Einstellungen!$B$5+SUM(F$7:F555)-SUM(G$7:G555),2),"")</f>
        <v/>
      </c>
      <c r="K555" s="16">
        <f>IF(OR(B555&lt;&gt;"",D555&lt;&gt;"",F555&lt;&gt;"",G555&lt;&gt;""),MID(IF(AND(F555&lt;&gt;"",G555&lt;&gt;""),"; Einnahme und Ausgabe in einer Zeile","")&amp;IF(AND(F555="",G555=""),"; Betrag fehlt","")&amp;IF(B555="","; Datum fehlt",IF(B555&lt;MAX(B$6:B554),"; Datum früher als darüber","")&amp;IF(AND(Einstellungen!$B$6&lt;&gt;"",B555&lt;Einstellungen!$B$6),"; Datum vor dem Anfangsbestand",""))&amp;IF(C555="","; Beleg fehlt","")&amp;IF(N(J555)&lt;0,"; Kassenbestand negativ",""),3,250),"")</f>
        <v/>
      </c>
    </row>
    <row r="556">
      <c r="A556" s="9">
        <f>IF(OR(B556&lt;&gt;"",D556&lt;&gt;"",F556&lt;&gt;"",G556&lt;&gt;""),MAX(A$6:A555)+1,"")</f>
        <v/>
      </c>
      <c r="B556" s="10" t="n"/>
      <c r="C556" s="11" t="n"/>
      <c r="D556" s="12" t="n"/>
      <c r="E556" s="12" t="n"/>
      <c r="F556" s="13" t="n"/>
      <c r="G556" s="13" t="n"/>
      <c r="H556" s="14" t="n"/>
      <c r="I556" s="15">
        <f>IF(N(F556)+N(G556)=0,"",ROUND((N(F556)+N(G556))*N(H556)/(1+N(H556)),2))</f>
        <v/>
      </c>
      <c r="J556" s="15">
        <f>IF(OR(B556&lt;&gt;"",D556&lt;&gt;"",F556&lt;&gt;"",G556&lt;&gt;""),ROUND(Einstellungen!$B$5+SUM(F$7:F556)-SUM(G$7:G556),2),"")</f>
        <v/>
      </c>
      <c r="K556" s="16">
        <f>IF(OR(B556&lt;&gt;"",D556&lt;&gt;"",F556&lt;&gt;"",G556&lt;&gt;""),MID(IF(AND(F556&lt;&gt;"",G556&lt;&gt;""),"; Einnahme und Ausgabe in einer Zeile","")&amp;IF(AND(F556="",G556=""),"; Betrag fehlt","")&amp;IF(B556="","; Datum fehlt",IF(B556&lt;MAX(B$6:B555),"; Datum früher als darüber","")&amp;IF(AND(Einstellungen!$B$6&lt;&gt;"",B556&lt;Einstellungen!$B$6),"; Datum vor dem Anfangsbestand",""))&amp;IF(C556="","; Beleg fehlt","")&amp;IF(N(J556)&lt;0,"; Kassenbestand negativ",""),3,250),"")</f>
        <v/>
      </c>
    </row>
    <row r="557">
      <c r="A557" s="9">
        <f>IF(OR(B557&lt;&gt;"",D557&lt;&gt;"",F557&lt;&gt;"",G557&lt;&gt;""),MAX(A$6:A556)+1,"")</f>
        <v/>
      </c>
      <c r="B557" s="10" t="n"/>
      <c r="C557" s="11" t="n"/>
      <c r="D557" s="12" t="n"/>
      <c r="E557" s="12" t="n"/>
      <c r="F557" s="13" t="n"/>
      <c r="G557" s="13" t="n"/>
      <c r="H557" s="14" t="n"/>
      <c r="I557" s="15">
        <f>IF(N(F557)+N(G557)=0,"",ROUND((N(F557)+N(G557))*N(H557)/(1+N(H557)),2))</f>
        <v/>
      </c>
      <c r="J557" s="15">
        <f>IF(OR(B557&lt;&gt;"",D557&lt;&gt;"",F557&lt;&gt;"",G557&lt;&gt;""),ROUND(Einstellungen!$B$5+SUM(F$7:F557)-SUM(G$7:G557),2),"")</f>
        <v/>
      </c>
      <c r="K557" s="16">
        <f>IF(OR(B557&lt;&gt;"",D557&lt;&gt;"",F557&lt;&gt;"",G557&lt;&gt;""),MID(IF(AND(F557&lt;&gt;"",G557&lt;&gt;""),"; Einnahme und Ausgabe in einer Zeile","")&amp;IF(AND(F557="",G557=""),"; Betrag fehlt","")&amp;IF(B557="","; Datum fehlt",IF(B557&lt;MAX(B$6:B556),"; Datum früher als darüber","")&amp;IF(AND(Einstellungen!$B$6&lt;&gt;"",B557&lt;Einstellungen!$B$6),"; Datum vor dem Anfangsbestand",""))&amp;IF(C557="","; Beleg fehlt","")&amp;IF(N(J557)&lt;0,"; Kassenbestand negativ",""),3,250),"")</f>
        <v/>
      </c>
    </row>
    <row r="558">
      <c r="A558" s="9">
        <f>IF(OR(B558&lt;&gt;"",D558&lt;&gt;"",F558&lt;&gt;"",G558&lt;&gt;""),MAX(A$6:A557)+1,"")</f>
        <v/>
      </c>
      <c r="B558" s="10" t="n"/>
      <c r="C558" s="11" t="n"/>
      <c r="D558" s="12" t="n"/>
      <c r="E558" s="12" t="n"/>
      <c r="F558" s="13" t="n"/>
      <c r="G558" s="13" t="n"/>
      <c r="H558" s="14" t="n"/>
      <c r="I558" s="15">
        <f>IF(N(F558)+N(G558)=0,"",ROUND((N(F558)+N(G558))*N(H558)/(1+N(H558)),2))</f>
        <v/>
      </c>
      <c r="J558" s="15">
        <f>IF(OR(B558&lt;&gt;"",D558&lt;&gt;"",F558&lt;&gt;"",G558&lt;&gt;""),ROUND(Einstellungen!$B$5+SUM(F$7:F558)-SUM(G$7:G558),2),"")</f>
        <v/>
      </c>
      <c r="K558" s="16">
        <f>IF(OR(B558&lt;&gt;"",D558&lt;&gt;"",F558&lt;&gt;"",G558&lt;&gt;""),MID(IF(AND(F558&lt;&gt;"",G558&lt;&gt;""),"; Einnahme und Ausgabe in einer Zeile","")&amp;IF(AND(F558="",G558=""),"; Betrag fehlt","")&amp;IF(B558="","; Datum fehlt",IF(B558&lt;MAX(B$6:B557),"; Datum früher als darüber","")&amp;IF(AND(Einstellungen!$B$6&lt;&gt;"",B558&lt;Einstellungen!$B$6),"; Datum vor dem Anfangsbestand",""))&amp;IF(C558="","; Beleg fehlt","")&amp;IF(N(J558)&lt;0,"; Kassenbestand negativ",""),3,250),"")</f>
        <v/>
      </c>
    </row>
    <row r="559">
      <c r="A559" s="9">
        <f>IF(OR(B559&lt;&gt;"",D559&lt;&gt;"",F559&lt;&gt;"",G559&lt;&gt;""),MAX(A$6:A558)+1,"")</f>
        <v/>
      </c>
      <c r="B559" s="10" t="n"/>
      <c r="C559" s="11" t="n"/>
      <c r="D559" s="12" t="n"/>
      <c r="E559" s="12" t="n"/>
      <c r="F559" s="13" t="n"/>
      <c r="G559" s="13" t="n"/>
      <c r="H559" s="14" t="n"/>
      <c r="I559" s="15">
        <f>IF(N(F559)+N(G559)=0,"",ROUND((N(F559)+N(G559))*N(H559)/(1+N(H559)),2))</f>
        <v/>
      </c>
      <c r="J559" s="15">
        <f>IF(OR(B559&lt;&gt;"",D559&lt;&gt;"",F559&lt;&gt;"",G559&lt;&gt;""),ROUND(Einstellungen!$B$5+SUM(F$7:F559)-SUM(G$7:G559),2),"")</f>
        <v/>
      </c>
      <c r="K559" s="16">
        <f>IF(OR(B559&lt;&gt;"",D559&lt;&gt;"",F559&lt;&gt;"",G559&lt;&gt;""),MID(IF(AND(F559&lt;&gt;"",G559&lt;&gt;""),"; Einnahme und Ausgabe in einer Zeile","")&amp;IF(AND(F559="",G559=""),"; Betrag fehlt","")&amp;IF(B559="","; Datum fehlt",IF(B559&lt;MAX(B$6:B558),"; Datum früher als darüber","")&amp;IF(AND(Einstellungen!$B$6&lt;&gt;"",B559&lt;Einstellungen!$B$6),"; Datum vor dem Anfangsbestand",""))&amp;IF(C559="","; Beleg fehlt","")&amp;IF(N(J559)&lt;0,"; Kassenbestand negativ",""),3,250),"")</f>
        <v/>
      </c>
    </row>
    <row r="560">
      <c r="A560" s="9">
        <f>IF(OR(B560&lt;&gt;"",D560&lt;&gt;"",F560&lt;&gt;"",G560&lt;&gt;""),MAX(A$6:A559)+1,"")</f>
        <v/>
      </c>
      <c r="B560" s="10" t="n"/>
      <c r="C560" s="11" t="n"/>
      <c r="D560" s="12" t="n"/>
      <c r="E560" s="12" t="n"/>
      <c r="F560" s="13" t="n"/>
      <c r="G560" s="13" t="n"/>
      <c r="H560" s="14" t="n"/>
      <c r="I560" s="15">
        <f>IF(N(F560)+N(G560)=0,"",ROUND((N(F560)+N(G560))*N(H560)/(1+N(H560)),2))</f>
        <v/>
      </c>
      <c r="J560" s="15">
        <f>IF(OR(B560&lt;&gt;"",D560&lt;&gt;"",F560&lt;&gt;"",G560&lt;&gt;""),ROUND(Einstellungen!$B$5+SUM(F$7:F560)-SUM(G$7:G560),2),"")</f>
        <v/>
      </c>
      <c r="K560" s="16">
        <f>IF(OR(B560&lt;&gt;"",D560&lt;&gt;"",F560&lt;&gt;"",G560&lt;&gt;""),MID(IF(AND(F560&lt;&gt;"",G560&lt;&gt;""),"; Einnahme und Ausgabe in einer Zeile","")&amp;IF(AND(F560="",G560=""),"; Betrag fehlt","")&amp;IF(B560="","; Datum fehlt",IF(B560&lt;MAX(B$6:B559),"; Datum früher als darüber","")&amp;IF(AND(Einstellungen!$B$6&lt;&gt;"",B560&lt;Einstellungen!$B$6),"; Datum vor dem Anfangsbestand",""))&amp;IF(C560="","; Beleg fehlt","")&amp;IF(N(J560)&lt;0,"; Kassenbestand negativ",""),3,250),"")</f>
        <v/>
      </c>
    </row>
    <row r="561">
      <c r="A561" s="9">
        <f>IF(OR(B561&lt;&gt;"",D561&lt;&gt;"",F561&lt;&gt;"",G561&lt;&gt;""),MAX(A$6:A560)+1,"")</f>
        <v/>
      </c>
      <c r="B561" s="10" t="n"/>
      <c r="C561" s="11" t="n"/>
      <c r="D561" s="12" t="n"/>
      <c r="E561" s="12" t="n"/>
      <c r="F561" s="13" t="n"/>
      <c r="G561" s="13" t="n"/>
      <c r="H561" s="14" t="n"/>
      <c r="I561" s="15">
        <f>IF(N(F561)+N(G561)=0,"",ROUND((N(F561)+N(G561))*N(H561)/(1+N(H561)),2))</f>
        <v/>
      </c>
      <c r="J561" s="15">
        <f>IF(OR(B561&lt;&gt;"",D561&lt;&gt;"",F561&lt;&gt;"",G561&lt;&gt;""),ROUND(Einstellungen!$B$5+SUM(F$7:F561)-SUM(G$7:G561),2),"")</f>
        <v/>
      </c>
      <c r="K561" s="16">
        <f>IF(OR(B561&lt;&gt;"",D561&lt;&gt;"",F561&lt;&gt;"",G561&lt;&gt;""),MID(IF(AND(F561&lt;&gt;"",G561&lt;&gt;""),"; Einnahme und Ausgabe in einer Zeile","")&amp;IF(AND(F561="",G561=""),"; Betrag fehlt","")&amp;IF(B561="","; Datum fehlt",IF(B561&lt;MAX(B$6:B560),"; Datum früher als darüber","")&amp;IF(AND(Einstellungen!$B$6&lt;&gt;"",B561&lt;Einstellungen!$B$6),"; Datum vor dem Anfangsbestand",""))&amp;IF(C561="","; Beleg fehlt","")&amp;IF(N(J561)&lt;0,"; Kassenbestand negativ",""),3,250),"")</f>
        <v/>
      </c>
    </row>
    <row r="562">
      <c r="A562" s="9">
        <f>IF(OR(B562&lt;&gt;"",D562&lt;&gt;"",F562&lt;&gt;"",G562&lt;&gt;""),MAX(A$6:A561)+1,"")</f>
        <v/>
      </c>
      <c r="B562" s="10" t="n"/>
      <c r="C562" s="11" t="n"/>
      <c r="D562" s="12" t="n"/>
      <c r="E562" s="12" t="n"/>
      <c r="F562" s="13" t="n"/>
      <c r="G562" s="13" t="n"/>
      <c r="H562" s="14" t="n"/>
      <c r="I562" s="15">
        <f>IF(N(F562)+N(G562)=0,"",ROUND((N(F562)+N(G562))*N(H562)/(1+N(H562)),2))</f>
        <v/>
      </c>
      <c r="J562" s="15">
        <f>IF(OR(B562&lt;&gt;"",D562&lt;&gt;"",F562&lt;&gt;"",G562&lt;&gt;""),ROUND(Einstellungen!$B$5+SUM(F$7:F562)-SUM(G$7:G562),2),"")</f>
        <v/>
      </c>
      <c r="K562" s="16">
        <f>IF(OR(B562&lt;&gt;"",D562&lt;&gt;"",F562&lt;&gt;"",G562&lt;&gt;""),MID(IF(AND(F562&lt;&gt;"",G562&lt;&gt;""),"; Einnahme und Ausgabe in einer Zeile","")&amp;IF(AND(F562="",G562=""),"; Betrag fehlt","")&amp;IF(B562="","; Datum fehlt",IF(B562&lt;MAX(B$6:B561),"; Datum früher als darüber","")&amp;IF(AND(Einstellungen!$B$6&lt;&gt;"",B562&lt;Einstellungen!$B$6),"; Datum vor dem Anfangsbestand",""))&amp;IF(C562="","; Beleg fehlt","")&amp;IF(N(J562)&lt;0,"; Kassenbestand negativ",""),3,250),"")</f>
        <v/>
      </c>
    </row>
    <row r="563">
      <c r="A563" s="9">
        <f>IF(OR(B563&lt;&gt;"",D563&lt;&gt;"",F563&lt;&gt;"",G563&lt;&gt;""),MAX(A$6:A562)+1,"")</f>
        <v/>
      </c>
      <c r="B563" s="10" t="n"/>
      <c r="C563" s="11" t="n"/>
      <c r="D563" s="12" t="n"/>
      <c r="E563" s="12" t="n"/>
      <c r="F563" s="13" t="n"/>
      <c r="G563" s="13" t="n"/>
      <c r="H563" s="14" t="n"/>
      <c r="I563" s="15">
        <f>IF(N(F563)+N(G563)=0,"",ROUND((N(F563)+N(G563))*N(H563)/(1+N(H563)),2))</f>
        <v/>
      </c>
      <c r="J563" s="15">
        <f>IF(OR(B563&lt;&gt;"",D563&lt;&gt;"",F563&lt;&gt;"",G563&lt;&gt;""),ROUND(Einstellungen!$B$5+SUM(F$7:F563)-SUM(G$7:G563),2),"")</f>
        <v/>
      </c>
      <c r="K563" s="16">
        <f>IF(OR(B563&lt;&gt;"",D563&lt;&gt;"",F563&lt;&gt;"",G563&lt;&gt;""),MID(IF(AND(F563&lt;&gt;"",G563&lt;&gt;""),"; Einnahme und Ausgabe in einer Zeile","")&amp;IF(AND(F563="",G563=""),"; Betrag fehlt","")&amp;IF(B563="","; Datum fehlt",IF(B563&lt;MAX(B$6:B562),"; Datum früher als darüber","")&amp;IF(AND(Einstellungen!$B$6&lt;&gt;"",B563&lt;Einstellungen!$B$6),"; Datum vor dem Anfangsbestand",""))&amp;IF(C563="","; Beleg fehlt","")&amp;IF(N(J563)&lt;0,"; Kassenbestand negativ",""),3,250),"")</f>
        <v/>
      </c>
    </row>
    <row r="564">
      <c r="A564" s="9">
        <f>IF(OR(B564&lt;&gt;"",D564&lt;&gt;"",F564&lt;&gt;"",G564&lt;&gt;""),MAX(A$6:A563)+1,"")</f>
        <v/>
      </c>
      <c r="B564" s="10" t="n"/>
      <c r="C564" s="11" t="n"/>
      <c r="D564" s="12" t="n"/>
      <c r="E564" s="12" t="n"/>
      <c r="F564" s="13" t="n"/>
      <c r="G564" s="13" t="n"/>
      <c r="H564" s="14" t="n"/>
      <c r="I564" s="15">
        <f>IF(N(F564)+N(G564)=0,"",ROUND((N(F564)+N(G564))*N(H564)/(1+N(H564)),2))</f>
        <v/>
      </c>
      <c r="J564" s="15">
        <f>IF(OR(B564&lt;&gt;"",D564&lt;&gt;"",F564&lt;&gt;"",G564&lt;&gt;""),ROUND(Einstellungen!$B$5+SUM(F$7:F564)-SUM(G$7:G564),2),"")</f>
        <v/>
      </c>
      <c r="K564" s="16">
        <f>IF(OR(B564&lt;&gt;"",D564&lt;&gt;"",F564&lt;&gt;"",G564&lt;&gt;""),MID(IF(AND(F564&lt;&gt;"",G564&lt;&gt;""),"; Einnahme und Ausgabe in einer Zeile","")&amp;IF(AND(F564="",G564=""),"; Betrag fehlt","")&amp;IF(B564="","; Datum fehlt",IF(B564&lt;MAX(B$6:B563),"; Datum früher als darüber","")&amp;IF(AND(Einstellungen!$B$6&lt;&gt;"",B564&lt;Einstellungen!$B$6),"; Datum vor dem Anfangsbestand",""))&amp;IF(C564="","; Beleg fehlt","")&amp;IF(N(J564)&lt;0,"; Kassenbestand negativ",""),3,250),"")</f>
        <v/>
      </c>
    </row>
    <row r="565">
      <c r="A565" s="9">
        <f>IF(OR(B565&lt;&gt;"",D565&lt;&gt;"",F565&lt;&gt;"",G565&lt;&gt;""),MAX(A$6:A564)+1,"")</f>
        <v/>
      </c>
      <c r="B565" s="10" t="n"/>
      <c r="C565" s="11" t="n"/>
      <c r="D565" s="12" t="n"/>
      <c r="E565" s="12" t="n"/>
      <c r="F565" s="13" t="n"/>
      <c r="G565" s="13" t="n"/>
      <c r="H565" s="14" t="n"/>
      <c r="I565" s="15">
        <f>IF(N(F565)+N(G565)=0,"",ROUND((N(F565)+N(G565))*N(H565)/(1+N(H565)),2))</f>
        <v/>
      </c>
      <c r="J565" s="15">
        <f>IF(OR(B565&lt;&gt;"",D565&lt;&gt;"",F565&lt;&gt;"",G565&lt;&gt;""),ROUND(Einstellungen!$B$5+SUM(F$7:F565)-SUM(G$7:G565),2),"")</f>
        <v/>
      </c>
      <c r="K565" s="16">
        <f>IF(OR(B565&lt;&gt;"",D565&lt;&gt;"",F565&lt;&gt;"",G565&lt;&gt;""),MID(IF(AND(F565&lt;&gt;"",G565&lt;&gt;""),"; Einnahme und Ausgabe in einer Zeile","")&amp;IF(AND(F565="",G565=""),"; Betrag fehlt","")&amp;IF(B565="","; Datum fehlt",IF(B565&lt;MAX(B$6:B564),"; Datum früher als darüber","")&amp;IF(AND(Einstellungen!$B$6&lt;&gt;"",B565&lt;Einstellungen!$B$6),"; Datum vor dem Anfangsbestand",""))&amp;IF(C565="","; Beleg fehlt","")&amp;IF(N(J565)&lt;0,"; Kassenbestand negativ",""),3,250),"")</f>
        <v/>
      </c>
    </row>
    <row r="566">
      <c r="A566" s="9">
        <f>IF(OR(B566&lt;&gt;"",D566&lt;&gt;"",F566&lt;&gt;"",G566&lt;&gt;""),MAX(A$6:A565)+1,"")</f>
        <v/>
      </c>
      <c r="B566" s="10" t="n"/>
      <c r="C566" s="11" t="n"/>
      <c r="D566" s="12" t="n"/>
      <c r="E566" s="12" t="n"/>
      <c r="F566" s="13" t="n"/>
      <c r="G566" s="13" t="n"/>
      <c r="H566" s="14" t="n"/>
      <c r="I566" s="15">
        <f>IF(N(F566)+N(G566)=0,"",ROUND((N(F566)+N(G566))*N(H566)/(1+N(H566)),2))</f>
        <v/>
      </c>
      <c r="J566" s="15">
        <f>IF(OR(B566&lt;&gt;"",D566&lt;&gt;"",F566&lt;&gt;"",G566&lt;&gt;""),ROUND(Einstellungen!$B$5+SUM(F$7:F566)-SUM(G$7:G566),2),"")</f>
        <v/>
      </c>
      <c r="K566" s="16">
        <f>IF(OR(B566&lt;&gt;"",D566&lt;&gt;"",F566&lt;&gt;"",G566&lt;&gt;""),MID(IF(AND(F566&lt;&gt;"",G566&lt;&gt;""),"; Einnahme und Ausgabe in einer Zeile","")&amp;IF(AND(F566="",G566=""),"; Betrag fehlt","")&amp;IF(B566="","; Datum fehlt",IF(B566&lt;MAX(B$6:B565),"; Datum früher als darüber","")&amp;IF(AND(Einstellungen!$B$6&lt;&gt;"",B566&lt;Einstellungen!$B$6),"; Datum vor dem Anfangsbestand",""))&amp;IF(C566="","; Beleg fehlt","")&amp;IF(N(J566)&lt;0,"; Kassenbestand negativ",""),3,250),"")</f>
        <v/>
      </c>
    </row>
    <row r="567">
      <c r="A567" s="9">
        <f>IF(OR(B567&lt;&gt;"",D567&lt;&gt;"",F567&lt;&gt;"",G567&lt;&gt;""),MAX(A$6:A566)+1,"")</f>
        <v/>
      </c>
      <c r="B567" s="10" t="n"/>
      <c r="C567" s="11" t="n"/>
      <c r="D567" s="12" t="n"/>
      <c r="E567" s="12" t="n"/>
      <c r="F567" s="13" t="n"/>
      <c r="G567" s="13" t="n"/>
      <c r="H567" s="14" t="n"/>
      <c r="I567" s="15">
        <f>IF(N(F567)+N(G567)=0,"",ROUND((N(F567)+N(G567))*N(H567)/(1+N(H567)),2))</f>
        <v/>
      </c>
      <c r="J567" s="15">
        <f>IF(OR(B567&lt;&gt;"",D567&lt;&gt;"",F567&lt;&gt;"",G567&lt;&gt;""),ROUND(Einstellungen!$B$5+SUM(F$7:F567)-SUM(G$7:G567),2),"")</f>
        <v/>
      </c>
      <c r="K567" s="16">
        <f>IF(OR(B567&lt;&gt;"",D567&lt;&gt;"",F567&lt;&gt;"",G567&lt;&gt;""),MID(IF(AND(F567&lt;&gt;"",G567&lt;&gt;""),"; Einnahme und Ausgabe in einer Zeile","")&amp;IF(AND(F567="",G567=""),"; Betrag fehlt","")&amp;IF(B567="","; Datum fehlt",IF(B567&lt;MAX(B$6:B566),"; Datum früher als darüber","")&amp;IF(AND(Einstellungen!$B$6&lt;&gt;"",B567&lt;Einstellungen!$B$6),"; Datum vor dem Anfangsbestand",""))&amp;IF(C567="","; Beleg fehlt","")&amp;IF(N(J567)&lt;0,"; Kassenbestand negativ",""),3,250),"")</f>
        <v/>
      </c>
    </row>
    <row r="568">
      <c r="A568" s="9">
        <f>IF(OR(B568&lt;&gt;"",D568&lt;&gt;"",F568&lt;&gt;"",G568&lt;&gt;""),MAX(A$6:A567)+1,"")</f>
        <v/>
      </c>
      <c r="B568" s="10" t="n"/>
      <c r="C568" s="11" t="n"/>
      <c r="D568" s="12" t="n"/>
      <c r="E568" s="12" t="n"/>
      <c r="F568" s="13" t="n"/>
      <c r="G568" s="13" t="n"/>
      <c r="H568" s="14" t="n"/>
      <c r="I568" s="15">
        <f>IF(N(F568)+N(G568)=0,"",ROUND((N(F568)+N(G568))*N(H568)/(1+N(H568)),2))</f>
        <v/>
      </c>
      <c r="J568" s="15">
        <f>IF(OR(B568&lt;&gt;"",D568&lt;&gt;"",F568&lt;&gt;"",G568&lt;&gt;""),ROUND(Einstellungen!$B$5+SUM(F$7:F568)-SUM(G$7:G568),2),"")</f>
        <v/>
      </c>
      <c r="K568" s="16">
        <f>IF(OR(B568&lt;&gt;"",D568&lt;&gt;"",F568&lt;&gt;"",G568&lt;&gt;""),MID(IF(AND(F568&lt;&gt;"",G568&lt;&gt;""),"; Einnahme und Ausgabe in einer Zeile","")&amp;IF(AND(F568="",G568=""),"; Betrag fehlt","")&amp;IF(B568="","; Datum fehlt",IF(B568&lt;MAX(B$6:B567),"; Datum früher als darüber","")&amp;IF(AND(Einstellungen!$B$6&lt;&gt;"",B568&lt;Einstellungen!$B$6),"; Datum vor dem Anfangsbestand",""))&amp;IF(C568="","; Beleg fehlt","")&amp;IF(N(J568)&lt;0,"; Kassenbestand negativ",""),3,250),"")</f>
        <v/>
      </c>
    </row>
    <row r="569">
      <c r="A569" s="9">
        <f>IF(OR(B569&lt;&gt;"",D569&lt;&gt;"",F569&lt;&gt;"",G569&lt;&gt;""),MAX(A$6:A568)+1,"")</f>
        <v/>
      </c>
      <c r="B569" s="10" t="n"/>
      <c r="C569" s="11" t="n"/>
      <c r="D569" s="12" t="n"/>
      <c r="E569" s="12" t="n"/>
      <c r="F569" s="13" t="n"/>
      <c r="G569" s="13" t="n"/>
      <c r="H569" s="14" t="n"/>
      <c r="I569" s="15">
        <f>IF(N(F569)+N(G569)=0,"",ROUND((N(F569)+N(G569))*N(H569)/(1+N(H569)),2))</f>
        <v/>
      </c>
      <c r="J569" s="15">
        <f>IF(OR(B569&lt;&gt;"",D569&lt;&gt;"",F569&lt;&gt;"",G569&lt;&gt;""),ROUND(Einstellungen!$B$5+SUM(F$7:F569)-SUM(G$7:G569),2),"")</f>
        <v/>
      </c>
      <c r="K569" s="16">
        <f>IF(OR(B569&lt;&gt;"",D569&lt;&gt;"",F569&lt;&gt;"",G569&lt;&gt;""),MID(IF(AND(F569&lt;&gt;"",G569&lt;&gt;""),"; Einnahme und Ausgabe in einer Zeile","")&amp;IF(AND(F569="",G569=""),"; Betrag fehlt","")&amp;IF(B569="","; Datum fehlt",IF(B569&lt;MAX(B$6:B568),"; Datum früher als darüber","")&amp;IF(AND(Einstellungen!$B$6&lt;&gt;"",B569&lt;Einstellungen!$B$6),"; Datum vor dem Anfangsbestand",""))&amp;IF(C569="","; Beleg fehlt","")&amp;IF(N(J569)&lt;0,"; Kassenbestand negativ",""),3,250),"")</f>
        <v/>
      </c>
    </row>
    <row r="570">
      <c r="A570" s="9">
        <f>IF(OR(B570&lt;&gt;"",D570&lt;&gt;"",F570&lt;&gt;"",G570&lt;&gt;""),MAX(A$6:A569)+1,"")</f>
        <v/>
      </c>
      <c r="B570" s="10" t="n"/>
      <c r="C570" s="11" t="n"/>
      <c r="D570" s="12" t="n"/>
      <c r="E570" s="12" t="n"/>
      <c r="F570" s="13" t="n"/>
      <c r="G570" s="13" t="n"/>
      <c r="H570" s="14" t="n"/>
      <c r="I570" s="15">
        <f>IF(N(F570)+N(G570)=0,"",ROUND((N(F570)+N(G570))*N(H570)/(1+N(H570)),2))</f>
        <v/>
      </c>
      <c r="J570" s="15">
        <f>IF(OR(B570&lt;&gt;"",D570&lt;&gt;"",F570&lt;&gt;"",G570&lt;&gt;""),ROUND(Einstellungen!$B$5+SUM(F$7:F570)-SUM(G$7:G570),2),"")</f>
        <v/>
      </c>
      <c r="K570" s="16">
        <f>IF(OR(B570&lt;&gt;"",D570&lt;&gt;"",F570&lt;&gt;"",G570&lt;&gt;""),MID(IF(AND(F570&lt;&gt;"",G570&lt;&gt;""),"; Einnahme und Ausgabe in einer Zeile","")&amp;IF(AND(F570="",G570=""),"; Betrag fehlt","")&amp;IF(B570="","; Datum fehlt",IF(B570&lt;MAX(B$6:B569),"; Datum früher als darüber","")&amp;IF(AND(Einstellungen!$B$6&lt;&gt;"",B570&lt;Einstellungen!$B$6),"; Datum vor dem Anfangsbestand",""))&amp;IF(C570="","; Beleg fehlt","")&amp;IF(N(J570)&lt;0,"; Kassenbestand negativ",""),3,250),"")</f>
        <v/>
      </c>
    </row>
    <row r="571">
      <c r="A571" s="9">
        <f>IF(OR(B571&lt;&gt;"",D571&lt;&gt;"",F571&lt;&gt;"",G571&lt;&gt;""),MAX(A$6:A570)+1,"")</f>
        <v/>
      </c>
      <c r="B571" s="10" t="n"/>
      <c r="C571" s="11" t="n"/>
      <c r="D571" s="12" t="n"/>
      <c r="E571" s="12" t="n"/>
      <c r="F571" s="13" t="n"/>
      <c r="G571" s="13" t="n"/>
      <c r="H571" s="14" t="n"/>
      <c r="I571" s="15">
        <f>IF(N(F571)+N(G571)=0,"",ROUND((N(F571)+N(G571))*N(H571)/(1+N(H571)),2))</f>
        <v/>
      </c>
      <c r="J571" s="15">
        <f>IF(OR(B571&lt;&gt;"",D571&lt;&gt;"",F571&lt;&gt;"",G571&lt;&gt;""),ROUND(Einstellungen!$B$5+SUM(F$7:F571)-SUM(G$7:G571),2),"")</f>
        <v/>
      </c>
      <c r="K571" s="16">
        <f>IF(OR(B571&lt;&gt;"",D571&lt;&gt;"",F571&lt;&gt;"",G571&lt;&gt;""),MID(IF(AND(F571&lt;&gt;"",G571&lt;&gt;""),"; Einnahme und Ausgabe in einer Zeile","")&amp;IF(AND(F571="",G571=""),"; Betrag fehlt","")&amp;IF(B571="","; Datum fehlt",IF(B571&lt;MAX(B$6:B570),"; Datum früher als darüber","")&amp;IF(AND(Einstellungen!$B$6&lt;&gt;"",B571&lt;Einstellungen!$B$6),"; Datum vor dem Anfangsbestand",""))&amp;IF(C571="","; Beleg fehlt","")&amp;IF(N(J571)&lt;0,"; Kassenbestand negativ",""),3,250),"")</f>
        <v/>
      </c>
    </row>
    <row r="572">
      <c r="A572" s="9">
        <f>IF(OR(B572&lt;&gt;"",D572&lt;&gt;"",F572&lt;&gt;"",G572&lt;&gt;""),MAX(A$6:A571)+1,"")</f>
        <v/>
      </c>
      <c r="B572" s="10" t="n"/>
      <c r="C572" s="11" t="n"/>
      <c r="D572" s="12" t="n"/>
      <c r="E572" s="12" t="n"/>
      <c r="F572" s="13" t="n"/>
      <c r="G572" s="13" t="n"/>
      <c r="H572" s="14" t="n"/>
      <c r="I572" s="15">
        <f>IF(N(F572)+N(G572)=0,"",ROUND((N(F572)+N(G572))*N(H572)/(1+N(H572)),2))</f>
        <v/>
      </c>
      <c r="J572" s="15">
        <f>IF(OR(B572&lt;&gt;"",D572&lt;&gt;"",F572&lt;&gt;"",G572&lt;&gt;""),ROUND(Einstellungen!$B$5+SUM(F$7:F572)-SUM(G$7:G572),2),"")</f>
        <v/>
      </c>
      <c r="K572" s="16">
        <f>IF(OR(B572&lt;&gt;"",D572&lt;&gt;"",F572&lt;&gt;"",G572&lt;&gt;""),MID(IF(AND(F572&lt;&gt;"",G572&lt;&gt;""),"; Einnahme und Ausgabe in einer Zeile","")&amp;IF(AND(F572="",G572=""),"; Betrag fehlt","")&amp;IF(B572="","; Datum fehlt",IF(B572&lt;MAX(B$6:B571),"; Datum früher als darüber","")&amp;IF(AND(Einstellungen!$B$6&lt;&gt;"",B572&lt;Einstellungen!$B$6),"; Datum vor dem Anfangsbestand",""))&amp;IF(C572="","; Beleg fehlt","")&amp;IF(N(J572)&lt;0,"; Kassenbestand negativ",""),3,250),"")</f>
        <v/>
      </c>
    </row>
    <row r="573">
      <c r="A573" s="9">
        <f>IF(OR(B573&lt;&gt;"",D573&lt;&gt;"",F573&lt;&gt;"",G573&lt;&gt;""),MAX(A$6:A572)+1,"")</f>
        <v/>
      </c>
      <c r="B573" s="10" t="n"/>
      <c r="C573" s="11" t="n"/>
      <c r="D573" s="12" t="n"/>
      <c r="E573" s="12" t="n"/>
      <c r="F573" s="13" t="n"/>
      <c r="G573" s="13" t="n"/>
      <c r="H573" s="14" t="n"/>
      <c r="I573" s="15">
        <f>IF(N(F573)+N(G573)=0,"",ROUND((N(F573)+N(G573))*N(H573)/(1+N(H573)),2))</f>
        <v/>
      </c>
      <c r="J573" s="15">
        <f>IF(OR(B573&lt;&gt;"",D573&lt;&gt;"",F573&lt;&gt;"",G573&lt;&gt;""),ROUND(Einstellungen!$B$5+SUM(F$7:F573)-SUM(G$7:G573),2),"")</f>
        <v/>
      </c>
      <c r="K573" s="16">
        <f>IF(OR(B573&lt;&gt;"",D573&lt;&gt;"",F573&lt;&gt;"",G573&lt;&gt;""),MID(IF(AND(F573&lt;&gt;"",G573&lt;&gt;""),"; Einnahme und Ausgabe in einer Zeile","")&amp;IF(AND(F573="",G573=""),"; Betrag fehlt","")&amp;IF(B573="","; Datum fehlt",IF(B573&lt;MAX(B$6:B572),"; Datum früher als darüber","")&amp;IF(AND(Einstellungen!$B$6&lt;&gt;"",B573&lt;Einstellungen!$B$6),"; Datum vor dem Anfangsbestand",""))&amp;IF(C573="","; Beleg fehlt","")&amp;IF(N(J573)&lt;0,"; Kassenbestand negativ",""),3,250),"")</f>
        <v/>
      </c>
    </row>
    <row r="574">
      <c r="A574" s="9">
        <f>IF(OR(B574&lt;&gt;"",D574&lt;&gt;"",F574&lt;&gt;"",G574&lt;&gt;""),MAX(A$6:A573)+1,"")</f>
        <v/>
      </c>
      <c r="B574" s="10" t="n"/>
      <c r="C574" s="11" t="n"/>
      <c r="D574" s="12" t="n"/>
      <c r="E574" s="12" t="n"/>
      <c r="F574" s="13" t="n"/>
      <c r="G574" s="13" t="n"/>
      <c r="H574" s="14" t="n"/>
      <c r="I574" s="15">
        <f>IF(N(F574)+N(G574)=0,"",ROUND((N(F574)+N(G574))*N(H574)/(1+N(H574)),2))</f>
        <v/>
      </c>
      <c r="J574" s="15">
        <f>IF(OR(B574&lt;&gt;"",D574&lt;&gt;"",F574&lt;&gt;"",G574&lt;&gt;""),ROUND(Einstellungen!$B$5+SUM(F$7:F574)-SUM(G$7:G574),2),"")</f>
        <v/>
      </c>
      <c r="K574" s="16">
        <f>IF(OR(B574&lt;&gt;"",D574&lt;&gt;"",F574&lt;&gt;"",G574&lt;&gt;""),MID(IF(AND(F574&lt;&gt;"",G574&lt;&gt;""),"; Einnahme und Ausgabe in einer Zeile","")&amp;IF(AND(F574="",G574=""),"; Betrag fehlt","")&amp;IF(B574="","; Datum fehlt",IF(B574&lt;MAX(B$6:B573),"; Datum früher als darüber","")&amp;IF(AND(Einstellungen!$B$6&lt;&gt;"",B574&lt;Einstellungen!$B$6),"; Datum vor dem Anfangsbestand",""))&amp;IF(C574="","; Beleg fehlt","")&amp;IF(N(J574)&lt;0,"; Kassenbestand negativ",""),3,250),"")</f>
        <v/>
      </c>
    </row>
    <row r="575">
      <c r="A575" s="9">
        <f>IF(OR(B575&lt;&gt;"",D575&lt;&gt;"",F575&lt;&gt;"",G575&lt;&gt;""),MAX(A$6:A574)+1,"")</f>
        <v/>
      </c>
      <c r="B575" s="10" t="n"/>
      <c r="C575" s="11" t="n"/>
      <c r="D575" s="12" t="n"/>
      <c r="E575" s="12" t="n"/>
      <c r="F575" s="13" t="n"/>
      <c r="G575" s="13" t="n"/>
      <c r="H575" s="14" t="n"/>
      <c r="I575" s="15">
        <f>IF(N(F575)+N(G575)=0,"",ROUND((N(F575)+N(G575))*N(H575)/(1+N(H575)),2))</f>
        <v/>
      </c>
      <c r="J575" s="15">
        <f>IF(OR(B575&lt;&gt;"",D575&lt;&gt;"",F575&lt;&gt;"",G575&lt;&gt;""),ROUND(Einstellungen!$B$5+SUM(F$7:F575)-SUM(G$7:G575),2),"")</f>
        <v/>
      </c>
      <c r="K575" s="16">
        <f>IF(OR(B575&lt;&gt;"",D575&lt;&gt;"",F575&lt;&gt;"",G575&lt;&gt;""),MID(IF(AND(F575&lt;&gt;"",G575&lt;&gt;""),"; Einnahme und Ausgabe in einer Zeile","")&amp;IF(AND(F575="",G575=""),"; Betrag fehlt","")&amp;IF(B575="","; Datum fehlt",IF(B575&lt;MAX(B$6:B574),"; Datum früher als darüber","")&amp;IF(AND(Einstellungen!$B$6&lt;&gt;"",B575&lt;Einstellungen!$B$6),"; Datum vor dem Anfangsbestand",""))&amp;IF(C575="","; Beleg fehlt","")&amp;IF(N(J575)&lt;0,"; Kassenbestand negativ",""),3,250),"")</f>
        <v/>
      </c>
    </row>
    <row r="576">
      <c r="A576" s="9">
        <f>IF(OR(B576&lt;&gt;"",D576&lt;&gt;"",F576&lt;&gt;"",G576&lt;&gt;""),MAX(A$6:A575)+1,"")</f>
        <v/>
      </c>
      <c r="B576" s="10" t="n"/>
      <c r="C576" s="11" t="n"/>
      <c r="D576" s="12" t="n"/>
      <c r="E576" s="12" t="n"/>
      <c r="F576" s="13" t="n"/>
      <c r="G576" s="13" t="n"/>
      <c r="H576" s="14" t="n"/>
      <c r="I576" s="15">
        <f>IF(N(F576)+N(G576)=0,"",ROUND((N(F576)+N(G576))*N(H576)/(1+N(H576)),2))</f>
        <v/>
      </c>
      <c r="J576" s="15">
        <f>IF(OR(B576&lt;&gt;"",D576&lt;&gt;"",F576&lt;&gt;"",G576&lt;&gt;""),ROUND(Einstellungen!$B$5+SUM(F$7:F576)-SUM(G$7:G576),2),"")</f>
        <v/>
      </c>
      <c r="K576" s="16">
        <f>IF(OR(B576&lt;&gt;"",D576&lt;&gt;"",F576&lt;&gt;"",G576&lt;&gt;""),MID(IF(AND(F576&lt;&gt;"",G576&lt;&gt;""),"; Einnahme und Ausgabe in einer Zeile","")&amp;IF(AND(F576="",G576=""),"; Betrag fehlt","")&amp;IF(B576="","; Datum fehlt",IF(B576&lt;MAX(B$6:B575),"; Datum früher als darüber","")&amp;IF(AND(Einstellungen!$B$6&lt;&gt;"",B576&lt;Einstellungen!$B$6),"; Datum vor dem Anfangsbestand",""))&amp;IF(C576="","; Beleg fehlt","")&amp;IF(N(J576)&lt;0,"; Kassenbestand negativ",""),3,250),"")</f>
        <v/>
      </c>
    </row>
    <row r="577">
      <c r="A577" s="9">
        <f>IF(OR(B577&lt;&gt;"",D577&lt;&gt;"",F577&lt;&gt;"",G577&lt;&gt;""),MAX(A$6:A576)+1,"")</f>
        <v/>
      </c>
      <c r="B577" s="10" t="n"/>
      <c r="C577" s="11" t="n"/>
      <c r="D577" s="12" t="n"/>
      <c r="E577" s="12" t="n"/>
      <c r="F577" s="13" t="n"/>
      <c r="G577" s="13" t="n"/>
      <c r="H577" s="14" t="n"/>
      <c r="I577" s="15">
        <f>IF(N(F577)+N(G577)=0,"",ROUND((N(F577)+N(G577))*N(H577)/(1+N(H577)),2))</f>
        <v/>
      </c>
      <c r="J577" s="15">
        <f>IF(OR(B577&lt;&gt;"",D577&lt;&gt;"",F577&lt;&gt;"",G577&lt;&gt;""),ROUND(Einstellungen!$B$5+SUM(F$7:F577)-SUM(G$7:G577),2),"")</f>
        <v/>
      </c>
      <c r="K577" s="16">
        <f>IF(OR(B577&lt;&gt;"",D577&lt;&gt;"",F577&lt;&gt;"",G577&lt;&gt;""),MID(IF(AND(F577&lt;&gt;"",G577&lt;&gt;""),"; Einnahme und Ausgabe in einer Zeile","")&amp;IF(AND(F577="",G577=""),"; Betrag fehlt","")&amp;IF(B577="","; Datum fehlt",IF(B577&lt;MAX(B$6:B576),"; Datum früher als darüber","")&amp;IF(AND(Einstellungen!$B$6&lt;&gt;"",B577&lt;Einstellungen!$B$6),"; Datum vor dem Anfangsbestand",""))&amp;IF(C577="","; Beleg fehlt","")&amp;IF(N(J577)&lt;0,"; Kassenbestand negativ",""),3,250),"")</f>
        <v/>
      </c>
    </row>
    <row r="578">
      <c r="A578" s="9">
        <f>IF(OR(B578&lt;&gt;"",D578&lt;&gt;"",F578&lt;&gt;"",G578&lt;&gt;""),MAX(A$6:A577)+1,"")</f>
        <v/>
      </c>
      <c r="B578" s="10" t="n"/>
      <c r="C578" s="11" t="n"/>
      <c r="D578" s="12" t="n"/>
      <c r="E578" s="12" t="n"/>
      <c r="F578" s="13" t="n"/>
      <c r="G578" s="13" t="n"/>
      <c r="H578" s="14" t="n"/>
      <c r="I578" s="15">
        <f>IF(N(F578)+N(G578)=0,"",ROUND((N(F578)+N(G578))*N(H578)/(1+N(H578)),2))</f>
        <v/>
      </c>
      <c r="J578" s="15">
        <f>IF(OR(B578&lt;&gt;"",D578&lt;&gt;"",F578&lt;&gt;"",G578&lt;&gt;""),ROUND(Einstellungen!$B$5+SUM(F$7:F578)-SUM(G$7:G578),2),"")</f>
        <v/>
      </c>
      <c r="K578" s="16">
        <f>IF(OR(B578&lt;&gt;"",D578&lt;&gt;"",F578&lt;&gt;"",G578&lt;&gt;""),MID(IF(AND(F578&lt;&gt;"",G578&lt;&gt;""),"; Einnahme und Ausgabe in einer Zeile","")&amp;IF(AND(F578="",G578=""),"; Betrag fehlt","")&amp;IF(B578="","; Datum fehlt",IF(B578&lt;MAX(B$6:B577),"; Datum früher als darüber","")&amp;IF(AND(Einstellungen!$B$6&lt;&gt;"",B578&lt;Einstellungen!$B$6),"; Datum vor dem Anfangsbestand",""))&amp;IF(C578="","; Beleg fehlt","")&amp;IF(N(J578)&lt;0,"; Kassenbestand negativ",""),3,250),"")</f>
        <v/>
      </c>
    </row>
    <row r="579">
      <c r="A579" s="9">
        <f>IF(OR(B579&lt;&gt;"",D579&lt;&gt;"",F579&lt;&gt;"",G579&lt;&gt;""),MAX(A$6:A578)+1,"")</f>
        <v/>
      </c>
      <c r="B579" s="10" t="n"/>
      <c r="C579" s="11" t="n"/>
      <c r="D579" s="12" t="n"/>
      <c r="E579" s="12" t="n"/>
      <c r="F579" s="13" t="n"/>
      <c r="G579" s="13" t="n"/>
      <c r="H579" s="14" t="n"/>
      <c r="I579" s="15">
        <f>IF(N(F579)+N(G579)=0,"",ROUND((N(F579)+N(G579))*N(H579)/(1+N(H579)),2))</f>
        <v/>
      </c>
      <c r="J579" s="15">
        <f>IF(OR(B579&lt;&gt;"",D579&lt;&gt;"",F579&lt;&gt;"",G579&lt;&gt;""),ROUND(Einstellungen!$B$5+SUM(F$7:F579)-SUM(G$7:G579),2),"")</f>
        <v/>
      </c>
      <c r="K579" s="16">
        <f>IF(OR(B579&lt;&gt;"",D579&lt;&gt;"",F579&lt;&gt;"",G579&lt;&gt;""),MID(IF(AND(F579&lt;&gt;"",G579&lt;&gt;""),"; Einnahme und Ausgabe in einer Zeile","")&amp;IF(AND(F579="",G579=""),"; Betrag fehlt","")&amp;IF(B579="","; Datum fehlt",IF(B579&lt;MAX(B$6:B578),"; Datum früher als darüber","")&amp;IF(AND(Einstellungen!$B$6&lt;&gt;"",B579&lt;Einstellungen!$B$6),"; Datum vor dem Anfangsbestand",""))&amp;IF(C579="","; Beleg fehlt","")&amp;IF(N(J579)&lt;0,"; Kassenbestand negativ",""),3,250),"")</f>
        <v/>
      </c>
    </row>
    <row r="580">
      <c r="A580" s="9">
        <f>IF(OR(B580&lt;&gt;"",D580&lt;&gt;"",F580&lt;&gt;"",G580&lt;&gt;""),MAX(A$6:A579)+1,"")</f>
        <v/>
      </c>
      <c r="B580" s="10" t="n"/>
      <c r="C580" s="11" t="n"/>
      <c r="D580" s="12" t="n"/>
      <c r="E580" s="12" t="n"/>
      <c r="F580" s="13" t="n"/>
      <c r="G580" s="13" t="n"/>
      <c r="H580" s="14" t="n"/>
      <c r="I580" s="15">
        <f>IF(N(F580)+N(G580)=0,"",ROUND((N(F580)+N(G580))*N(H580)/(1+N(H580)),2))</f>
        <v/>
      </c>
      <c r="J580" s="15">
        <f>IF(OR(B580&lt;&gt;"",D580&lt;&gt;"",F580&lt;&gt;"",G580&lt;&gt;""),ROUND(Einstellungen!$B$5+SUM(F$7:F580)-SUM(G$7:G580),2),"")</f>
        <v/>
      </c>
      <c r="K580" s="16">
        <f>IF(OR(B580&lt;&gt;"",D580&lt;&gt;"",F580&lt;&gt;"",G580&lt;&gt;""),MID(IF(AND(F580&lt;&gt;"",G580&lt;&gt;""),"; Einnahme und Ausgabe in einer Zeile","")&amp;IF(AND(F580="",G580=""),"; Betrag fehlt","")&amp;IF(B580="","; Datum fehlt",IF(B580&lt;MAX(B$6:B579),"; Datum früher als darüber","")&amp;IF(AND(Einstellungen!$B$6&lt;&gt;"",B580&lt;Einstellungen!$B$6),"; Datum vor dem Anfangsbestand",""))&amp;IF(C580="","; Beleg fehlt","")&amp;IF(N(J580)&lt;0,"; Kassenbestand negativ",""),3,250),"")</f>
        <v/>
      </c>
    </row>
    <row r="581">
      <c r="A581" s="9">
        <f>IF(OR(B581&lt;&gt;"",D581&lt;&gt;"",F581&lt;&gt;"",G581&lt;&gt;""),MAX(A$6:A580)+1,"")</f>
        <v/>
      </c>
      <c r="B581" s="10" t="n"/>
      <c r="C581" s="11" t="n"/>
      <c r="D581" s="12" t="n"/>
      <c r="E581" s="12" t="n"/>
      <c r="F581" s="13" t="n"/>
      <c r="G581" s="13" t="n"/>
      <c r="H581" s="14" t="n"/>
      <c r="I581" s="15">
        <f>IF(N(F581)+N(G581)=0,"",ROUND((N(F581)+N(G581))*N(H581)/(1+N(H581)),2))</f>
        <v/>
      </c>
      <c r="J581" s="15">
        <f>IF(OR(B581&lt;&gt;"",D581&lt;&gt;"",F581&lt;&gt;"",G581&lt;&gt;""),ROUND(Einstellungen!$B$5+SUM(F$7:F581)-SUM(G$7:G581),2),"")</f>
        <v/>
      </c>
      <c r="K581" s="16">
        <f>IF(OR(B581&lt;&gt;"",D581&lt;&gt;"",F581&lt;&gt;"",G581&lt;&gt;""),MID(IF(AND(F581&lt;&gt;"",G581&lt;&gt;""),"; Einnahme und Ausgabe in einer Zeile","")&amp;IF(AND(F581="",G581=""),"; Betrag fehlt","")&amp;IF(B581="","; Datum fehlt",IF(B581&lt;MAX(B$6:B580),"; Datum früher als darüber","")&amp;IF(AND(Einstellungen!$B$6&lt;&gt;"",B581&lt;Einstellungen!$B$6),"; Datum vor dem Anfangsbestand",""))&amp;IF(C581="","; Beleg fehlt","")&amp;IF(N(J581)&lt;0,"; Kassenbestand negativ",""),3,250),"")</f>
        <v/>
      </c>
    </row>
    <row r="582">
      <c r="A582" s="9">
        <f>IF(OR(B582&lt;&gt;"",D582&lt;&gt;"",F582&lt;&gt;"",G582&lt;&gt;""),MAX(A$6:A581)+1,"")</f>
        <v/>
      </c>
      <c r="B582" s="10" t="n"/>
      <c r="C582" s="11" t="n"/>
      <c r="D582" s="12" t="n"/>
      <c r="E582" s="12" t="n"/>
      <c r="F582" s="13" t="n"/>
      <c r="G582" s="13" t="n"/>
      <c r="H582" s="14" t="n"/>
      <c r="I582" s="15">
        <f>IF(N(F582)+N(G582)=0,"",ROUND((N(F582)+N(G582))*N(H582)/(1+N(H582)),2))</f>
        <v/>
      </c>
      <c r="J582" s="15">
        <f>IF(OR(B582&lt;&gt;"",D582&lt;&gt;"",F582&lt;&gt;"",G582&lt;&gt;""),ROUND(Einstellungen!$B$5+SUM(F$7:F582)-SUM(G$7:G582),2),"")</f>
        <v/>
      </c>
      <c r="K582" s="16">
        <f>IF(OR(B582&lt;&gt;"",D582&lt;&gt;"",F582&lt;&gt;"",G582&lt;&gt;""),MID(IF(AND(F582&lt;&gt;"",G582&lt;&gt;""),"; Einnahme und Ausgabe in einer Zeile","")&amp;IF(AND(F582="",G582=""),"; Betrag fehlt","")&amp;IF(B582="","; Datum fehlt",IF(B582&lt;MAX(B$6:B581),"; Datum früher als darüber","")&amp;IF(AND(Einstellungen!$B$6&lt;&gt;"",B582&lt;Einstellungen!$B$6),"; Datum vor dem Anfangsbestand",""))&amp;IF(C582="","; Beleg fehlt","")&amp;IF(N(J582)&lt;0,"; Kassenbestand negativ",""),3,250),"")</f>
        <v/>
      </c>
    </row>
    <row r="583">
      <c r="A583" s="9">
        <f>IF(OR(B583&lt;&gt;"",D583&lt;&gt;"",F583&lt;&gt;"",G583&lt;&gt;""),MAX(A$6:A582)+1,"")</f>
        <v/>
      </c>
      <c r="B583" s="10" t="n"/>
      <c r="C583" s="11" t="n"/>
      <c r="D583" s="12" t="n"/>
      <c r="E583" s="12" t="n"/>
      <c r="F583" s="13" t="n"/>
      <c r="G583" s="13" t="n"/>
      <c r="H583" s="14" t="n"/>
      <c r="I583" s="15">
        <f>IF(N(F583)+N(G583)=0,"",ROUND((N(F583)+N(G583))*N(H583)/(1+N(H583)),2))</f>
        <v/>
      </c>
      <c r="J583" s="15">
        <f>IF(OR(B583&lt;&gt;"",D583&lt;&gt;"",F583&lt;&gt;"",G583&lt;&gt;""),ROUND(Einstellungen!$B$5+SUM(F$7:F583)-SUM(G$7:G583),2),"")</f>
        <v/>
      </c>
      <c r="K583" s="16">
        <f>IF(OR(B583&lt;&gt;"",D583&lt;&gt;"",F583&lt;&gt;"",G583&lt;&gt;""),MID(IF(AND(F583&lt;&gt;"",G583&lt;&gt;""),"; Einnahme und Ausgabe in einer Zeile","")&amp;IF(AND(F583="",G583=""),"; Betrag fehlt","")&amp;IF(B583="","; Datum fehlt",IF(B583&lt;MAX(B$6:B582),"; Datum früher als darüber","")&amp;IF(AND(Einstellungen!$B$6&lt;&gt;"",B583&lt;Einstellungen!$B$6),"; Datum vor dem Anfangsbestand",""))&amp;IF(C583="","; Beleg fehlt","")&amp;IF(N(J583)&lt;0,"; Kassenbestand negativ",""),3,250),"")</f>
        <v/>
      </c>
    </row>
    <row r="584">
      <c r="A584" s="9">
        <f>IF(OR(B584&lt;&gt;"",D584&lt;&gt;"",F584&lt;&gt;"",G584&lt;&gt;""),MAX(A$6:A583)+1,"")</f>
        <v/>
      </c>
      <c r="B584" s="10" t="n"/>
      <c r="C584" s="11" t="n"/>
      <c r="D584" s="12" t="n"/>
      <c r="E584" s="12" t="n"/>
      <c r="F584" s="13" t="n"/>
      <c r="G584" s="13" t="n"/>
      <c r="H584" s="14" t="n"/>
      <c r="I584" s="15">
        <f>IF(N(F584)+N(G584)=0,"",ROUND((N(F584)+N(G584))*N(H584)/(1+N(H584)),2))</f>
        <v/>
      </c>
      <c r="J584" s="15">
        <f>IF(OR(B584&lt;&gt;"",D584&lt;&gt;"",F584&lt;&gt;"",G584&lt;&gt;""),ROUND(Einstellungen!$B$5+SUM(F$7:F584)-SUM(G$7:G584),2),"")</f>
        <v/>
      </c>
      <c r="K584" s="16">
        <f>IF(OR(B584&lt;&gt;"",D584&lt;&gt;"",F584&lt;&gt;"",G584&lt;&gt;""),MID(IF(AND(F584&lt;&gt;"",G584&lt;&gt;""),"; Einnahme und Ausgabe in einer Zeile","")&amp;IF(AND(F584="",G584=""),"; Betrag fehlt","")&amp;IF(B584="","; Datum fehlt",IF(B584&lt;MAX(B$6:B583),"; Datum früher als darüber","")&amp;IF(AND(Einstellungen!$B$6&lt;&gt;"",B584&lt;Einstellungen!$B$6),"; Datum vor dem Anfangsbestand",""))&amp;IF(C584="","; Beleg fehlt","")&amp;IF(N(J584)&lt;0,"; Kassenbestand negativ",""),3,250),"")</f>
        <v/>
      </c>
    </row>
    <row r="585">
      <c r="A585" s="9">
        <f>IF(OR(B585&lt;&gt;"",D585&lt;&gt;"",F585&lt;&gt;"",G585&lt;&gt;""),MAX(A$6:A584)+1,"")</f>
        <v/>
      </c>
      <c r="B585" s="10" t="n"/>
      <c r="C585" s="11" t="n"/>
      <c r="D585" s="12" t="n"/>
      <c r="E585" s="12" t="n"/>
      <c r="F585" s="13" t="n"/>
      <c r="G585" s="13" t="n"/>
      <c r="H585" s="14" t="n"/>
      <c r="I585" s="15">
        <f>IF(N(F585)+N(G585)=0,"",ROUND((N(F585)+N(G585))*N(H585)/(1+N(H585)),2))</f>
        <v/>
      </c>
      <c r="J585" s="15">
        <f>IF(OR(B585&lt;&gt;"",D585&lt;&gt;"",F585&lt;&gt;"",G585&lt;&gt;""),ROUND(Einstellungen!$B$5+SUM(F$7:F585)-SUM(G$7:G585),2),"")</f>
        <v/>
      </c>
      <c r="K585" s="16">
        <f>IF(OR(B585&lt;&gt;"",D585&lt;&gt;"",F585&lt;&gt;"",G585&lt;&gt;""),MID(IF(AND(F585&lt;&gt;"",G585&lt;&gt;""),"; Einnahme und Ausgabe in einer Zeile","")&amp;IF(AND(F585="",G585=""),"; Betrag fehlt","")&amp;IF(B585="","; Datum fehlt",IF(B585&lt;MAX(B$6:B584),"; Datum früher als darüber","")&amp;IF(AND(Einstellungen!$B$6&lt;&gt;"",B585&lt;Einstellungen!$B$6),"; Datum vor dem Anfangsbestand",""))&amp;IF(C585="","; Beleg fehlt","")&amp;IF(N(J585)&lt;0,"; Kassenbestand negativ",""),3,250),"")</f>
        <v/>
      </c>
    </row>
    <row r="586">
      <c r="A586" s="9">
        <f>IF(OR(B586&lt;&gt;"",D586&lt;&gt;"",F586&lt;&gt;"",G586&lt;&gt;""),MAX(A$6:A585)+1,"")</f>
        <v/>
      </c>
      <c r="B586" s="10" t="n"/>
      <c r="C586" s="11" t="n"/>
      <c r="D586" s="12" t="n"/>
      <c r="E586" s="12" t="n"/>
      <c r="F586" s="13" t="n"/>
      <c r="G586" s="13" t="n"/>
      <c r="H586" s="14" t="n"/>
      <c r="I586" s="15">
        <f>IF(N(F586)+N(G586)=0,"",ROUND((N(F586)+N(G586))*N(H586)/(1+N(H586)),2))</f>
        <v/>
      </c>
      <c r="J586" s="15">
        <f>IF(OR(B586&lt;&gt;"",D586&lt;&gt;"",F586&lt;&gt;"",G586&lt;&gt;""),ROUND(Einstellungen!$B$5+SUM(F$7:F586)-SUM(G$7:G586),2),"")</f>
        <v/>
      </c>
      <c r="K586" s="16">
        <f>IF(OR(B586&lt;&gt;"",D586&lt;&gt;"",F586&lt;&gt;"",G586&lt;&gt;""),MID(IF(AND(F586&lt;&gt;"",G586&lt;&gt;""),"; Einnahme und Ausgabe in einer Zeile","")&amp;IF(AND(F586="",G586=""),"; Betrag fehlt","")&amp;IF(B586="","; Datum fehlt",IF(B586&lt;MAX(B$6:B585),"; Datum früher als darüber","")&amp;IF(AND(Einstellungen!$B$6&lt;&gt;"",B586&lt;Einstellungen!$B$6),"; Datum vor dem Anfangsbestand",""))&amp;IF(C586="","; Beleg fehlt","")&amp;IF(N(J586)&lt;0,"; Kassenbestand negativ",""),3,250),"")</f>
        <v/>
      </c>
    </row>
    <row r="587">
      <c r="A587" s="9">
        <f>IF(OR(B587&lt;&gt;"",D587&lt;&gt;"",F587&lt;&gt;"",G587&lt;&gt;""),MAX(A$6:A586)+1,"")</f>
        <v/>
      </c>
      <c r="B587" s="10" t="n"/>
      <c r="C587" s="11" t="n"/>
      <c r="D587" s="12" t="n"/>
      <c r="E587" s="12" t="n"/>
      <c r="F587" s="13" t="n"/>
      <c r="G587" s="13" t="n"/>
      <c r="H587" s="14" t="n"/>
      <c r="I587" s="15">
        <f>IF(N(F587)+N(G587)=0,"",ROUND((N(F587)+N(G587))*N(H587)/(1+N(H587)),2))</f>
        <v/>
      </c>
      <c r="J587" s="15">
        <f>IF(OR(B587&lt;&gt;"",D587&lt;&gt;"",F587&lt;&gt;"",G587&lt;&gt;""),ROUND(Einstellungen!$B$5+SUM(F$7:F587)-SUM(G$7:G587),2),"")</f>
        <v/>
      </c>
      <c r="K587" s="16">
        <f>IF(OR(B587&lt;&gt;"",D587&lt;&gt;"",F587&lt;&gt;"",G587&lt;&gt;""),MID(IF(AND(F587&lt;&gt;"",G587&lt;&gt;""),"; Einnahme und Ausgabe in einer Zeile","")&amp;IF(AND(F587="",G587=""),"; Betrag fehlt","")&amp;IF(B587="","; Datum fehlt",IF(B587&lt;MAX(B$6:B586),"; Datum früher als darüber","")&amp;IF(AND(Einstellungen!$B$6&lt;&gt;"",B587&lt;Einstellungen!$B$6),"; Datum vor dem Anfangsbestand",""))&amp;IF(C587="","; Beleg fehlt","")&amp;IF(N(J587)&lt;0,"; Kassenbestand negativ",""),3,250),"")</f>
        <v/>
      </c>
    </row>
    <row r="588">
      <c r="A588" s="9">
        <f>IF(OR(B588&lt;&gt;"",D588&lt;&gt;"",F588&lt;&gt;"",G588&lt;&gt;""),MAX(A$6:A587)+1,"")</f>
        <v/>
      </c>
      <c r="B588" s="10" t="n"/>
      <c r="C588" s="11" t="n"/>
      <c r="D588" s="12" t="n"/>
      <c r="E588" s="12" t="n"/>
      <c r="F588" s="13" t="n"/>
      <c r="G588" s="13" t="n"/>
      <c r="H588" s="14" t="n"/>
      <c r="I588" s="15">
        <f>IF(N(F588)+N(G588)=0,"",ROUND((N(F588)+N(G588))*N(H588)/(1+N(H588)),2))</f>
        <v/>
      </c>
      <c r="J588" s="15">
        <f>IF(OR(B588&lt;&gt;"",D588&lt;&gt;"",F588&lt;&gt;"",G588&lt;&gt;""),ROUND(Einstellungen!$B$5+SUM(F$7:F588)-SUM(G$7:G588),2),"")</f>
        <v/>
      </c>
      <c r="K588" s="16">
        <f>IF(OR(B588&lt;&gt;"",D588&lt;&gt;"",F588&lt;&gt;"",G588&lt;&gt;""),MID(IF(AND(F588&lt;&gt;"",G588&lt;&gt;""),"; Einnahme und Ausgabe in einer Zeile","")&amp;IF(AND(F588="",G588=""),"; Betrag fehlt","")&amp;IF(B588="","; Datum fehlt",IF(B588&lt;MAX(B$6:B587),"; Datum früher als darüber","")&amp;IF(AND(Einstellungen!$B$6&lt;&gt;"",B588&lt;Einstellungen!$B$6),"; Datum vor dem Anfangsbestand",""))&amp;IF(C588="","; Beleg fehlt","")&amp;IF(N(J588)&lt;0,"; Kassenbestand negativ",""),3,250),"")</f>
        <v/>
      </c>
    </row>
    <row r="589">
      <c r="A589" s="9">
        <f>IF(OR(B589&lt;&gt;"",D589&lt;&gt;"",F589&lt;&gt;"",G589&lt;&gt;""),MAX(A$6:A588)+1,"")</f>
        <v/>
      </c>
      <c r="B589" s="10" t="n"/>
      <c r="C589" s="11" t="n"/>
      <c r="D589" s="12" t="n"/>
      <c r="E589" s="12" t="n"/>
      <c r="F589" s="13" t="n"/>
      <c r="G589" s="13" t="n"/>
      <c r="H589" s="14" t="n"/>
      <c r="I589" s="15">
        <f>IF(N(F589)+N(G589)=0,"",ROUND((N(F589)+N(G589))*N(H589)/(1+N(H589)),2))</f>
        <v/>
      </c>
      <c r="J589" s="15">
        <f>IF(OR(B589&lt;&gt;"",D589&lt;&gt;"",F589&lt;&gt;"",G589&lt;&gt;""),ROUND(Einstellungen!$B$5+SUM(F$7:F589)-SUM(G$7:G589),2),"")</f>
        <v/>
      </c>
      <c r="K589" s="16">
        <f>IF(OR(B589&lt;&gt;"",D589&lt;&gt;"",F589&lt;&gt;"",G589&lt;&gt;""),MID(IF(AND(F589&lt;&gt;"",G589&lt;&gt;""),"; Einnahme und Ausgabe in einer Zeile","")&amp;IF(AND(F589="",G589=""),"; Betrag fehlt","")&amp;IF(B589="","; Datum fehlt",IF(B589&lt;MAX(B$6:B588),"; Datum früher als darüber","")&amp;IF(AND(Einstellungen!$B$6&lt;&gt;"",B589&lt;Einstellungen!$B$6),"; Datum vor dem Anfangsbestand",""))&amp;IF(C589="","; Beleg fehlt","")&amp;IF(N(J589)&lt;0,"; Kassenbestand negativ",""),3,250),"")</f>
        <v/>
      </c>
    </row>
    <row r="590">
      <c r="A590" s="9">
        <f>IF(OR(B590&lt;&gt;"",D590&lt;&gt;"",F590&lt;&gt;"",G590&lt;&gt;""),MAX(A$6:A589)+1,"")</f>
        <v/>
      </c>
      <c r="B590" s="10" t="n"/>
      <c r="C590" s="11" t="n"/>
      <c r="D590" s="12" t="n"/>
      <c r="E590" s="12" t="n"/>
      <c r="F590" s="13" t="n"/>
      <c r="G590" s="13" t="n"/>
      <c r="H590" s="14" t="n"/>
      <c r="I590" s="15">
        <f>IF(N(F590)+N(G590)=0,"",ROUND((N(F590)+N(G590))*N(H590)/(1+N(H590)),2))</f>
        <v/>
      </c>
      <c r="J590" s="15">
        <f>IF(OR(B590&lt;&gt;"",D590&lt;&gt;"",F590&lt;&gt;"",G590&lt;&gt;""),ROUND(Einstellungen!$B$5+SUM(F$7:F590)-SUM(G$7:G590),2),"")</f>
        <v/>
      </c>
      <c r="K590" s="16">
        <f>IF(OR(B590&lt;&gt;"",D590&lt;&gt;"",F590&lt;&gt;"",G590&lt;&gt;""),MID(IF(AND(F590&lt;&gt;"",G590&lt;&gt;""),"; Einnahme und Ausgabe in einer Zeile","")&amp;IF(AND(F590="",G590=""),"; Betrag fehlt","")&amp;IF(B590="","; Datum fehlt",IF(B590&lt;MAX(B$6:B589),"; Datum früher als darüber","")&amp;IF(AND(Einstellungen!$B$6&lt;&gt;"",B590&lt;Einstellungen!$B$6),"; Datum vor dem Anfangsbestand",""))&amp;IF(C590="","; Beleg fehlt","")&amp;IF(N(J590)&lt;0,"; Kassenbestand negativ",""),3,250),"")</f>
        <v/>
      </c>
    </row>
    <row r="591">
      <c r="A591" s="9">
        <f>IF(OR(B591&lt;&gt;"",D591&lt;&gt;"",F591&lt;&gt;"",G591&lt;&gt;""),MAX(A$6:A590)+1,"")</f>
        <v/>
      </c>
      <c r="B591" s="10" t="n"/>
      <c r="C591" s="11" t="n"/>
      <c r="D591" s="12" t="n"/>
      <c r="E591" s="12" t="n"/>
      <c r="F591" s="13" t="n"/>
      <c r="G591" s="13" t="n"/>
      <c r="H591" s="14" t="n"/>
      <c r="I591" s="15">
        <f>IF(N(F591)+N(G591)=0,"",ROUND((N(F591)+N(G591))*N(H591)/(1+N(H591)),2))</f>
        <v/>
      </c>
      <c r="J591" s="15">
        <f>IF(OR(B591&lt;&gt;"",D591&lt;&gt;"",F591&lt;&gt;"",G591&lt;&gt;""),ROUND(Einstellungen!$B$5+SUM(F$7:F591)-SUM(G$7:G591),2),"")</f>
        <v/>
      </c>
      <c r="K591" s="16">
        <f>IF(OR(B591&lt;&gt;"",D591&lt;&gt;"",F591&lt;&gt;"",G591&lt;&gt;""),MID(IF(AND(F591&lt;&gt;"",G591&lt;&gt;""),"; Einnahme und Ausgabe in einer Zeile","")&amp;IF(AND(F591="",G591=""),"; Betrag fehlt","")&amp;IF(B591="","; Datum fehlt",IF(B591&lt;MAX(B$6:B590),"; Datum früher als darüber","")&amp;IF(AND(Einstellungen!$B$6&lt;&gt;"",B591&lt;Einstellungen!$B$6),"; Datum vor dem Anfangsbestand",""))&amp;IF(C591="","; Beleg fehlt","")&amp;IF(N(J591)&lt;0,"; Kassenbestand negativ",""),3,250),"")</f>
        <v/>
      </c>
    </row>
    <row r="592">
      <c r="A592" s="9">
        <f>IF(OR(B592&lt;&gt;"",D592&lt;&gt;"",F592&lt;&gt;"",G592&lt;&gt;""),MAX(A$6:A591)+1,"")</f>
        <v/>
      </c>
      <c r="B592" s="10" t="n"/>
      <c r="C592" s="11" t="n"/>
      <c r="D592" s="12" t="n"/>
      <c r="E592" s="12" t="n"/>
      <c r="F592" s="13" t="n"/>
      <c r="G592" s="13" t="n"/>
      <c r="H592" s="14" t="n"/>
      <c r="I592" s="15">
        <f>IF(N(F592)+N(G592)=0,"",ROUND((N(F592)+N(G592))*N(H592)/(1+N(H592)),2))</f>
        <v/>
      </c>
      <c r="J592" s="15">
        <f>IF(OR(B592&lt;&gt;"",D592&lt;&gt;"",F592&lt;&gt;"",G592&lt;&gt;""),ROUND(Einstellungen!$B$5+SUM(F$7:F592)-SUM(G$7:G592),2),"")</f>
        <v/>
      </c>
      <c r="K592" s="16">
        <f>IF(OR(B592&lt;&gt;"",D592&lt;&gt;"",F592&lt;&gt;"",G592&lt;&gt;""),MID(IF(AND(F592&lt;&gt;"",G592&lt;&gt;""),"; Einnahme und Ausgabe in einer Zeile","")&amp;IF(AND(F592="",G592=""),"; Betrag fehlt","")&amp;IF(B592="","; Datum fehlt",IF(B592&lt;MAX(B$6:B591),"; Datum früher als darüber","")&amp;IF(AND(Einstellungen!$B$6&lt;&gt;"",B592&lt;Einstellungen!$B$6),"; Datum vor dem Anfangsbestand",""))&amp;IF(C592="","; Beleg fehlt","")&amp;IF(N(J592)&lt;0,"; Kassenbestand negativ",""),3,250),"")</f>
        <v/>
      </c>
    </row>
    <row r="593">
      <c r="A593" s="9">
        <f>IF(OR(B593&lt;&gt;"",D593&lt;&gt;"",F593&lt;&gt;"",G593&lt;&gt;""),MAX(A$6:A592)+1,"")</f>
        <v/>
      </c>
      <c r="B593" s="10" t="n"/>
      <c r="C593" s="11" t="n"/>
      <c r="D593" s="12" t="n"/>
      <c r="E593" s="12" t="n"/>
      <c r="F593" s="13" t="n"/>
      <c r="G593" s="13" t="n"/>
      <c r="H593" s="14" t="n"/>
      <c r="I593" s="15">
        <f>IF(N(F593)+N(G593)=0,"",ROUND((N(F593)+N(G593))*N(H593)/(1+N(H593)),2))</f>
        <v/>
      </c>
      <c r="J593" s="15">
        <f>IF(OR(B593&lt;&gt;"",D593&lt;&gt;"",F593&lt;&gt;"",G593&lt;&gt;""),ROUND(Einstellungen!$B$5+SUM(F$7:F593)-SUM(G$7:G593),2),"")</f>
        <v/>
      </c>
      <c r="K593" s="16">
        <f>IF(OR(B593&lt;&gt;"",D593&lt;&gt;"",F593&lt;&gt;"",G593&lt;&gt;""),MID(IF(AND(F593&lt;&gt;"",G593&lt;&gt;""),"; Einnahme und Ausgabe in einer Zeile","")&amp;IF(AND(F593="",G593=""),"; Betrag fehlt","")&amp;IF(B593="","; Datum fehlt",IF(B593&lt;MAX(B$6:B592),"; Datum früher als darüber","")&amp;IF(AND(Einstellungen!$B$6&lt;&gt;"",B593&lt;Einstellungen!$B$6),"; Datum vor dem Anfangsbestand",""))&amp;IF(C593="","; Beleg fehlt","")&amp;IF(N(J593)&lt;0,"; Kassenbestand negativ",""),3,250),"")</f>
        <v/>
      </c>
    </row>
    <row r="594">
      <c r="A594" s="9">
        <f>IF(OR(B594&lt;&gt;"",D594&lt;&gt;"",F594&lt;&gt;"",G594&lt;&gt;""),MAX(A$6:A593)+1,"")</f>
        <v/>
      </c>
      <c r="B594" s="10" t="n"/>
      <c r="C594" s="11" t="n"/>
      <c r="D594" s="12" t="n"/>
      <c r="E594" s="12" t="n"/>
      <c r="F594" s="13" t="n"/>
      <c r="G594" s="13" t="n"/>
      <c r="H594" s="14" t="n"/>
      <c r="I594" s="15">
        <f>IF(N(F594)+N(G594)=0,"",ROUND((N(F594)+N(G594))*N(H594)/(1+N(H594)),2))</f>
        <v/>
      </c>
      <c r="J594" s="15">
        <f>IF(OR(B594&lt;&gt;"",D594&lt;&gt;"",F594&lt;&gt;"",G594&lt;&gt;""),ROUND(Einstellungen!$B$5+SUM(F$7:F594)-SUM(G$7:G594),2),"")</f>
        <v/>
      </c>
      <c r="K594" s="16">
        <f>IF(OR(B594&lt;&gt;"",D594&lt;&gt;"",F594&lt;&gt;"",G594&lt;&gt;""),MID(IF(AND(F594&lt;&gt;"",G594&lt;&gt;""),"; Einnahme und Ausgabe in einer Zeile","")&amp;IF(AND(F594="",G594=""),"; Betrag fehlt","")&amp;IF(B594="","; Datum fehlt",IF(B594&lt;MAX(B$6:B593),"; Datum früher als darüber","")&amp;IF(AND(Einstellungen!$B$6&lt;&gt;"",B594&lt;Einstellungen!$B$6),"; Datum vor dem Anfangsbestand",""))&amp;IF(C594="","; Beleg fehlt","")&amp;IF(N(J594)&lt;0,"; Kassenbestand negativ",""),3,250),"")</f>
        <v/>
      </c>
    </row>
    <row r="595">
      <c r="A595" s="9">
        <f>IF(OR(B595&lt;&gt;"",D595&lt;&gt;"",F595&lt;&gt;"",G595&lt;&gt;""),MAX(A$6:A594)+1,"")</f>
        <v/>
      </c>
      <c r="B595" s="10" t="n"/>
      <c r="C595" s="11" t="n"/>
      <c r="D595" s="12" t="n"/>
      <c r="E595" s="12" t="n"/>
      <c r="F595" s="13" t="n"/>
      <c r="G595" s="13" t="n"/>
      <c r="H595" s="14" t="n"/>
      <c r="I595" s="15">
        <f>IF(N(F595)+N(G595)=0,"",ROUND((N(F595)+N(G595))*N(H595)/(1+N(H595)),2))</f>
        <v/>
      </c>
      <c r="J595" s="15">
        <f>IF(OR(B595&lt;&gt;"",D595&lt;&gt;"",F595&lt;&gt;"",G595&lt;&gt;""),ROUND(Einstellungen!$B$5+SUM(F$7:F595)-SUM(G$7:G595),2),"")</f>
        <v/>
      </c>
      <c r="K595" s="16">
        <f>IF(OR(B595&lt;&gt;"",D595&lt;&gt;"",F595&lt;&gt;"",G595&lt;&gt;""),MID(IF(AND(F595&lt;&gt;"",G595&lt;&gt;""),"; Einnahme und Ausgabe in einer Zeile","")&amp;IF(AND(F595="",G595=""),"; Betrag fehlt","")&amp;IF(B595="","; Datum fehlt",IF(B595&lt;MAX(B$6:B594),"; Datum früher als darüber","")&amp;IF(AND(Einstellungen!$B$6&lt;&gt;"",B595&lt;Einstellungen!$B$6),"; Datum vor dem Anfangsbestand",""))&amp;IF(C595="","; Beleg fehlt","")&amp;IF(N(J595)&lt;0,"; Kassenbestand negativ",""),3,250),"")</f>
        <v/>
      </c>
    </row>
    <row r="596">
      <c r="A596" s="9">
        <f>IF(OR(B596&lt;&gt;"",D596&lt;&gt;"",F596&lt;&gt;"",G596&lt;&gt;""),MAX(A$6:A595)+1,"")</f>
        <v/>
      </c>
      <c r="B596" s="10" t="n"/>
      <c r="C596" s="11" t="n"/>
      <c r="D596" s="12" t="n"/>
      <c r="E596" s="12" t="n"/>
      <c r="F596" s="13" t="n"/>
      <c r="G596" s="13" t="n"/>
      <c r="H596" s="14" t="n"/>
      <c r="I596" s="15">
        <f>IF(N(F596)+N(G596)=0,"",ROUND((N(F596)+N(G596))*N(H596)/(1+N(H596)),2))</f>
        <v/>
      </c>
      <c r="J596" s="15">
        <f>IF(OR(B596&lt;&gt;"",D596&lt;&gt;"",F596&lt;&gt;"",G596&lt;&gt;""),ROUND(Einstellungen!$B$5+SUM(F$7:F596)-SUM(G$7:G596),2),"")</f>
        <v/>
      </c>
      <c r="K596" s="16">
        <f>IF(OR(B596&lt;&gt;"",D596&lt;&gt;"",F596&lt;&gt;"",G596&lt;&gt;""),MID(IF(AND(F596&lt;&gt;"",G596&lt;&gt;""),"; Einnahme und Ausgabe in einer Zeile","")&amp;IF(AND(F596="",G596=""),"; Betrag fehlt","")&amp;IF(B596="","; Datum fehlt",IF(B596&lt;MAX(B$6:B595),"; Datum früher als darüber","")&amp;IF(AND(Einstellungen!$B$6&lt;&gt;"",B596&lt;Einstellungen!$B$6),"; Datum vor dem Anfangsbestand",""))&amp;IF(C596="","; Beleg fehlt","")&amp;IF(N(J596)&lt;0,"; Kassenbestand negativ",""),3,250),"")</f>
        <v/>
      </c>
    </row>
    <row r="597">
      <c r="A597" s="9">
        <f>IF(OR(B597&lt;&gt;"",D597&lt;&gt;"",F597&lt;&gt;"",G597&lt;&gt;""),MAX(A$6:A596)+1,"")</f>
        <v/>
      </c>
      <c r="B597" s="10" t="n"/>
      <c r="C597" s="11" t="n"/>
      <c r="D597" s="12" t="n"/>
      <c r="E597" s="12" t="n"/>
      <c r="F597" s="13" t="n"/>
      <c r="G597" s="13" t="n"/>
      <c r="H597" s="14" t="n"/>
      <c r="I597" s="15">
        <f>IF(N(F597)+N(G597)=0,"",ROUND((N(F597)+N(G597))*N(H597)/(1+N(H597)),2))</f>
        <v/>
      </c>
      <c r="J597" s="15">
        <f>IF(OR(B597&lt;&gt;"",D597&lt;&gt;"",F597&lt;&gt;"",G597&lt;&gt;""),ROUND(Einstellungen!$B$5+SUM(F$7:F597)-SUM(G$7:G597),2),"")</f>
        <v/>
      </c>
      <c r="K597" s="16">
        <f>IF(OR(B597&lt;&gt;"",D597&lt;&gt;"",F597&lt;&gt;"",G597&lt;&gt;""),MID(IF(AND(F597&lt;&gt;"",G597&lt;&gt;""),"; Einnahme und Ausgabe in einer Zeile","")&amp;IF(AND(F597="",G597=""),"; Betrag fehlt","")&amp;IF(B597="","; Datum fehlt",IF(B597&lt;MAX(B$6:B596),"; Datum früher als darüber","")&amp;IF(AND(Einstellungen!$B$6&lt;&gt;"",B597&lt;Einstellungen!$B$6),"; Datum vor dem Anfangsbestand",""))&amp;IF(C597="","; Beleg fehlt","")&amp;IF(N(J597)&lt;0,"; Kassenbestand negativ",""),3,250),"")</f>
        <v/>
      </c>
    </row>
    <row r="598">
      <c r="A598" s="9">
        <f>IF(OR(B598&lt;&gt;"",D598&lt;&gt;"",F598&lt;&gt;"",G598&lt;&gt;""),MAX(A$6:A597)+1,"")</f>
        <v/>
      </c>
      <c r="B598" s="10" t="n"/>
      <c r="C598" s="11" t="n"/>
      <c r="D598" s="12" t="n"/>
      <c r="E598" s="12" t="n"/>
      <c r="F598" s="13" t="n"/>
      <c r="G598" s="13" t="n"/>
      <c r="H598" s="14" t="n"/>
      <c r="I598" s="15">
        <f>IF(N(F598)+N(G598)=0,"",ROUND((N(F598)+N(G598))*N(H598)/(1+N(H598)),2))</f>
        <v/>
      </c>
      <c r="J598" s="15">
        <f>IF(OR(B598&lt;&gt;"",D598&lt;&gt;"",F598&lt;&gt;"",G598&lt;&gt;""),ROUND(Einstellungen!$B$5+SUM(F$7:F598)-SUM(G$7:G598),2),"")</f>
        <v/>
      </c>
      <c r="K598" s="16">
        <f>IF(OR(B598&lt;&gt;"",D598&lt;&gt;"",F598&lt;&gt;"",G598&lt;&gt;""),MID(IF(AND(F598&lt;&gt;"",G598&lt;&gt;""),"; Einnahme und Ausgabe in einer Zeile","")&amp;IF(AND(F598="",G598=""),"; Betrag fehlt","")&amp;IF(B598="","; Datum fehlt",IF(B598&lt;MAX(B$6:B597),"; Datum früher als darüber","")&amp;IF(AND(Einstellungen!$B$6&lt;&gt;"",B598&lt;Einstellungen!$B$6),"; Datum vor dem Anfangsbestand",""))&amp;IF(C598="","; Beleg fehlt","")&amp;IF(N(J598)&lt;0,"; Kassenbestand negativ",""),3,250),"")</f>
        <v/>
      </c>
    </row>
    <row r="599">
      <c r="A599" s="9">
        <f>IF(OR(B599&lt;&gt;"",D599&lt;&gt;"",F599&lt;&gt;"",G599&lt;&gt;""),MAX(A$6:A598)+1,"")</f>
        <v/>
      </c>
      <c r="B599" s="10" t="n"/>
      <c r="C599" s="11" t="n"/>
      <c r="D599" s="12" t="n"/>
      <c r="E599" s="12" t="n"/>
      <c r="F599" s="13" t="n"/>
      <c r="G599" s="13" t="n"/>
      <c r="H599" s="14" t="n"/>
      <c r="I599" s="15">
        <f>IF(N(F599)+N(G599)=0,"",ROUND((N(F599)+N(G599))*N(H599)/(1+N(H599)),2))</f>
        <v/>
      </c>
      <c r="J599" s="15">
        <f>IF(OR(B599&lt;&gt;"",D599&lt;&gt;"",F599&lt;&gt;"",G599&lt;&gt;""),ROUND(Einstellungen!$B$5+SUM(F$7:F599)-SUM(G$7:G599),2),"")</f>
        <v/>
      </c>
      <c r="K599" s="16">
        <f>IF(OR(B599&lt;&gt;"",D599&lt;&gt;"",F599&lt;&gt;"",G599&lt;&gt;""),MID(IF(AND(F599&lt;&gt;"",G599&lt;&gt;""),"; Einnahme und Ausgabe in einer Zeile","")&amp;IF(AND(F599="",G599=""),"; Betrag fehlt","")&amp;IF(B599="","; Datum fehlt",IF(B599&lt;MAX(B$6:B598),"; Datum früher als darüber","")&amp;IF(AND(Einstellungen!$B$6&lt;&gt;"",B599&lt;Einstellungen!$B$6),"; Datum vor dem Anfangsbestand",""))&amp;IF(C599="","; Beleg fehlt","")&amp;IF(N(J599)&lt;0,"; Kassenbestand negativ",""),3,250),"")</f>
        <v/>
      </c>
    </row>
    <row r="600">
      <c r="A600" s="9">
        <f>IF(OR(B600&lt;&gt;"",D600&lt;&gt;"",F600&lt;&gt;"",G600&lt;&gt;""),MAX(A$6:A599)+1,"")</f>
        <v/>
      </c>
      <c r="B600" s="10" t="n"/>
      <c r="C600" s="11" t="n"/>
      <c r="D600" s="12" t="n"/>
      <c r="E600" s="12" t="n"/>
      <c r="F600" s="13" t="n"/>
      <c r="G600" s="13" t="n"/>
      <c r="H600" s="14" t="n"/>
      <c r="I600" s="15">
        <f>IF(N(F600)+N(G600)=0,"",ROUND((N(F600)+N(G600))*N(H600)/(1+N(H600)),2))</f>
        <v/>
      </c>
      <c r="J600" s="15">
        <f>IF(OR(B600&lt;&gt;"",D600&lt;&gt;"",F600&lt;&gt;"",G600&lt;&gt;""),ROUND(Einstellungen!$B$5+SUM(F$7:F600)-SUM(G$7:G600),2),"")</f>
        <v/>
      </c>
      <c r="K600" s="16">
        <f>IF(OR(B600&lt;&gt;"",D600&lt;&gt;"",F600&lt;&gt;"",G600&lt;&gt;""),MID(IF(AND(F600&lt;&gt;"",G600&lt;&gt;""),"; Einnahme und Ausgabe in einer Zeile","")&amp;IF(AND(F600="",G600=""),"; Betrag fehlt","")&amp;IF(B600="","; Datum fehlt",IF(B600&lt;MAX(B$6:B599),"; Datum früher als darüber","")&amp;IF(AND(Einstellungen!$B$6&lt;&gt;"",B600&lt;Einstellungen!$B$6),"; Datum vor dem Anfangsbestand",""))&amp;IF(C600="","; Beleg fehlt","")&amp;IF(N(J600)&lt;0,"; Kassenbestand negativ",""),3,250),"")</f>
        <v/>
      </c>
    </row>
    <row r="601">
      <c r="A601" s="9">
        <f>IF(OR(B601&lt;&gt;"",D601&lt;&gt;"",F601&lt;&gt;"",G601&lt;&gt;""),MAX(A$6:A600)+1,"")</f>
        <v/>
      </c>
      <c r="B601" s="10" t="n"/>
      <c r="C601" s="11" t="n"/>
      <c r="D601" s="12" t="n"/>
      <c r="E601" s="12" t="n"/>
      <c r="F601" s="13" t="n"/>
      <c r="G601" s="13" t="n"/>
      <c r="H601" s="14" t="n"/>
      <c r="I601" s="15">
        <f>IF(N(F601)+N(G601)=0,"",ROUND((N(F601)+N(G601))*N(H601)/(1+N(H601)),2))</f>
        <v/>
      </c>
      <c r="J601" s="15">
        <f>IF(OR(B601&lt;&gt;"",D601&lt;&gt;"",F601&lt;&gt;"",G601&lt;&gt;""),ROUND(Einstellungen!$B$5+SUM(F$7:F601)-SUM(G$7:G601),2),"")</f>
        <v/>
      </c>
      <c r="K601" s="16">
        <f>IF(OR(B601&lt;&gt;"",D601&lt;&gt;"",F601&lt;&gt;"",G601&lt;&gt;""),MID(IF(AND(F601&lt;&gt;"",G601&lt;&gt;""),"; Einnahme und Ausgabe in einer Zeile","")&amp;IF(AND(F601="",G601=""),"; Betrag fehlt","")&amp;IF(B601="","; Datum fehlt",IF(B601&lt;MAX(B$6:B600),"; Datum früher als darüber","")&amp;IF(AND(Einstellungen!$B$6&lt;&gt;"",B601&lt;Einstellungen!$B$6),"; Datum vor dem Anfangsbestand",""))&amp;IF(C601="","; Beleg fehlt","")&amp;IF(N(J601)&lt;0,"; Kassenbestand negativ",""),3,250),"")</f>
        <v/>
      </c>
    </row>
    <row r="602">
      <c r="A602" s="9">
        <f>IF(OR(B602&lt;&gt;"",D602&lt;&gt;"",F602&lt;&gt;"",G602&lt;&gt;""),MAX(A$6:A601)+1,"")</f>
        <v/>
      </c>
      <c r="B602" s="10" t="n"/>
      <c r="C602" s="11" t="n"/>
      <c r="D602" s="12" t="n"/>
      <c r="E602" s="12" t="n"/>
      <c r="F602" s="13" t="n"/>
      <c r="G602" s="13" t="n"/>
      <c r="H602" s="14" t="n"/>
      <c r="I602" s="15">
        <f>IF(N(F602)+N(G602)=0,"",ROUND((N(F602)+N(G602))*N(H602)/(1+N(H602)),2))</f>
        <v/>
      </c>
      <c r="J602" s="15">
        <f>IF(OR(B602&lt;&gt;"",D602&lt;&gt;"",F602&lt;&gt;"",G602&lt;&gt;""),ROUND(Einstellungen!$B$5+SUM(F$7:F602)-SUM(G$7:G602),2),"")</f>
        <v/>
      </c>
      <c r="K602" s="16">
        <f>IF(OR(B602&lt;&gt;"",D602&lt;&gt;"",F602&lt;&gt;"",G602&lt;&gt;""),MID(IF(AND(F602&lt;&gt;"",G602&lt;&gt;""),"; Einnahme und Ausgabe in einer Zeile","")&amp;IF(AND(F602="",G602=""),"; Betrag fehlt","")&amp;IF(B602="","; Datum fehlt",IF(B602&lt;MAX(B$6:B601),"; Datum früher als darüber","")&amp;IF(AND(Einstellungen!$B$6&lt;&gt;"",B602&lt;Einstellungen!$B$6),"; Datum vor dem Anfangsbestand",""))&amp;IF(C602="","; Beleg fehlt","")&amp;IF(N(J602)&lt;0,"; Kassenbestand negativ",""),3,250),"")</f>
        <v/>
      </c>
    </row>
    <row r="603">
      <c r="A603" s="9">
        <f>IF(OR(B603&lt;&gt;"",D603&lt;&gt;"",F603&lt;&gt;"",G603&lt;&gt;""),MAX(A$6:A602)+1,"")</f>
        <v/>
      </c>
      <c r="B603" s="10" t="n"/>
      <c r="C603" s="11" t="n"/>
      <c r="D603" s="12" t="n"/>
      <c r="E603" s="12" t="n"/>
      <c r="F603" s="13" t="n"/>
      <c r="G603" s="13" t="n"/>
      <c r="H603" s="14" t="n"/>
      <c r="I603" s="15">
        <f>IF(N(F603)+N(G603)=0,"",ROUND((N(F603)+N(G603))*N(H603)/(1+N(H603)),2))</f>
        <v/>
      </c>
      <c r="J603" s="15">
        <f>IF(OR(B603&lt;&gt;"",D603&lt;&gt;"",F603&lt;&gt;"",G603&lt;&gt;""),ROUND(Einstellungen!$B$5+SUM(F$7:F603)-SUM(G$7:G603),2),"")</f>
        <v/>
      </c>
      <c r="K603" s="16">
        <f>IF(OR(B603&lt;&gt;"",D603&lt;&gt;"",F603&lt;&gt;"",G603&lt;&gt;""),MID(IF(AND(F603&lt;&gt;"",G603&lt;&gt;""),"; Einnahme und Ausgabe in einer Zeile","")&amp;IF(AND(F603="",G603=""),"; Betrag fehlt","")&amp;IF(B603="","; Datum fehlt",IF(B603&lt;MAX(B$6:B602),"; Datum früher als darüber","")&amp;IF(AND(Einstellungen!$B$6&lt;&gt;"",B603&lt;Einstellungen!$B$6),"; Datum vor dem Anfangsbestand",""))&amp;IF(C603="","; Beleg fehlt","")&amp;IF(N(J603)&lt;0,"; Kassenbestand negativ",""),3,250),"")</f>
        <v/>
      </c>
    </row>
    <row r="604">
      <c r="A604" s="9">
        <f>IF(OR(B604&lt;&gt;"",D604&lt;&gt;"",F604&lt;&gt;"",G604&lt;&gt;""),MAX(A$6:A603)+1,"")</f>
        <v/>
      </c>
      <c r="B604" s="10" t="n"/>
      <c r="C604" s="11" t="n"/>
      <c r="D604" s="12" t="n"/>
      <c r="E604" s="12" t="n"/>
      <c r="F604" s="13" t="n"/>
      <c r="G604" s="13" t="n"/>
      <c r="H604" s="14" t="n"/>
      <c r="I604" s="15">
        <f>IF(N(F604)+N(G604)=0,"",ROUND((N(F604)+N(G604))*N(H604)/(1+N(H604)),2))</f>
        <v/>
      </c>
      <c r="J604" s="15">
        <f>IF(OR(B604&lt;&gt;"",D604&lt;&gt;"",F604&lt;&gt;"",G604&lt;&gt;""),ROUND(Einstellungen!$B$5+SUM(F$7:F604)-SUM(G$7:G604),2),"")</f>
        <v/>
      </c>
      <c r="K604" s="16">
        <f>IF(OR(B604&lt;&gt;"",D604&lt;&gt;"",F604&lt;&gt;"",G604&lt;&gt;""),MID(IF(AND(F604&lt;&gt;"",G604&lt;&gt;""),"; Einnahme und Ausgabe in einer Zeile","")&amp;IF(AND(F604="",G604=""),"; Betrag fehlt","")&amp;IF(B604="","; Datum fehlt",IF(B604&lt;MAX(B$6:B603),"; Datum früher als darüber","")&amp;IF(AND(Einstellungen!$B$6&lt;&gt;"",B604&lt;Einstellungen!$B$6),"; Datum vor dem Anfangsbestand",""))&amp;IF(C604="","; Beleg fehlt","")&amp;IF(N(J604)&lt;0,"; Kassenbestand negativ",""),3,250),"")</f>
        <v/>
      </c>
    </row>
    <row r="605">
      <c r="A605" s="9">
        <f>IF(OR(B605&lt;&gt;"",D605&lt;&gt;"",F605&lt;&gt;"",G605&lt;&gt;""),MAX(A$6:A604)+1,"")</f>
        <v/>
      </c>
      <c r="B605" s="10" t="n"/>
      <c r="C605" s="11" t="n"/>
      <c r="D605" s="12" t="n"/>
      <c r="E605" s="12" t="n"/>
      <c r="F605" s="13" t="n"/>
      <c r="G605" s="13" t="n"/>
      <c r="H605" s="14" t="n"/>
      <c r="I605" s="15">
        <f>IF(N(F605)+N(G605)=0,"",ROUND((N(F605)+N(G605))*N(H605)/(1+N(H605)),2))</f>
        <v/>
      </c>
      <c r="J605" s="15">
        <f>IF(OR(B605&lt;&gt;"",D605&lt;&gt;"",F605&lt;&gt;"",G605&lt;&gt;""),ROUND(Einstellungen!$B$5+SUM(F$7:F605)-SUM(G$7:G605),2),"")</f>
        <v/>
      </c>
      <c r="K605" s="16">
        <f>IF(OR(B605&lt;&gt;"",D605&lt;&gt;"",F605&lt;&gt;"",G605&lt;&gt;""),MID(IF(AND(F605&lt;&gt;"",G605&lt;&gt;""),"; Einnahme und Ausgabe in einer Zeile","")&amp;IF(AND(F605="",G605=""),"; Betrag fehlt","")&amp;IF(B605="","; Datum fehlt",IF(B605&lt;MAX(B$6:B604),"; Datum früher als darüber","")&amp;IF(AND(Einstellungen!$B$6&lt;&gt;"",B605&lt;Einstellungen!$B$6),"; Datum vor dem Anfangsbestand",""))&amp;IF(C605="","; Beleg fehlt","")&amp;IF(N(J605)&lt;0,"; Kassenbestand negativ",""),3,250),"")</f>
        <v/>
      </c>
    </row>
    <row r="606">
      <c r="A606" s="9">
        <f>IF(OR(B606&lt;&gt;"",D606&lt;&gt;"",F606&lt;&gt;"",G606&lt;&gt;""),MAX(A$6:A605)+1,"")</f>
        <v/>
      </c>
      <c r="B606" s="10" t="n"/>
      <c r="C606" s="11" t="n"/>
      <c r="D606" s="12" t="n"/>
      <c r="E606" s="12" t="n"/>
      <c r="F606" s="13" t="n"/>
      <c r="G606" s="13" t="n"/>
      <c r="H606" s="14" t="n"/>
      <c r="I606" s="15">
        <f>IF(N(F606)+N(G606)=0,"",ROUND((N(F606)+N(G606))*N(H606)/(1+N(H606)),2))</f>
        <v/>
      </c>
      <c r="J606" s="15">
        <f>IF(OR(B606&lt;&gt;"",D606&lt;&gt;"",F606&lt;&gt;"",G606&lt;&gt;""),ROUND(Einstellungen!$B$5+SUM(F$7:F606)-SUM(G$7:G606),2),"")</f>
        <v/>
      </c>
      <c r="K606" s="16">
        <f>IF(OR(B606&lt;&gt;"",D606&lt;&gt;"",F606&lt;&gt;"",G606&lt;&gt;""),MID(IF(AND(F606&lt;&gt;"",G606&lt;&gt;""),"; Einnahme und Ausgabe in einer Zeile","")&amp;IF(AND(F606="",G606=""),"; Betrag fehlt","")&amp;IF(B606="","; Datum fehlt",IF(B606&lt;MAX(B$6:B605),"; Datum früher als darüber","")&amp;IF(AND(Einstellungen!$B$6&lt;&gt;"",B606&lt;Einstellungen!$B$6),"; Datum vor dem Anfangsbestand",""))&amp;IF(C606="","; Beleg fehlt","")&amp;IF(N(J606)&lt;0,"; Kassenbestand negativ",""),3,250),"")</f>
        <v/>
      </c>
    </row>
    <row r="607">
      <c r="A607" s="9">
        <f>IF(OR(B607&lt;&gt;"",D607&lt;&gt;"",F607&lt;&gt;"",G607&lt;&gt;""),MAX(A$6:A606)+1,"")</f>
        <v/>
      </c>
      <c r="B607" s="10" t="n"/>
      <c r="C607" s="11" t="n"/>
      <c r="D607" s="12" t="n"/>
      <c r="E607" s="12" t="n"/>
      <c r="F607" s="13" t="n"/>
      <c r="G607" s="13" t="n"/>
      <c r="H607" s="14" t="n"/>
      <c r="I607" s="15">
        <f>IF(N(F607)+N(G607)=0,"",ROUND((N(F607)+N(G607))*N(H607)/(1+N(H607)),2))</f>
        <v/>
      </c>
      <c r="J607" s="15">
        <f>IF(OR(B607&lt;&gt;"",D607&lt;&gt;"",F607&lt;&gt;"",G607&lt;&gt;""),ROUND(Einstellungen!$B$5+SUM(F$7:F607)-SUM(G$7:G607),2),"")</f>
        <v/>
      </c>
      <c r="K607" s="16">
        <f>IF(OR(B607&lt;&gt;"",D607&lt;&gt;"",F607&lt;&gt;"",G607&lt;&gt;""),MID(IF(AND(F607&lt;&gt;"",G607&lt;&gt;""),"; Einnahme und Ausgabe in einer Zeile","")&amp;IF(AND(F607="",G607=""),"; Betrag fehlt","")&amp;IF(B607="","; Datum fehlt",IF(B607&lt;MAX(B$6:B606),"; Datum früher als darüber","")&amp;IF(AND(Einstellungen!$B$6&lt;&gt;"",B607&lt;Einstellungen!$B$6),"; Datum vor dem Anfangsbestand",""))&amp;IF(C607="","; Beleg fehlt","")&amp;IF(N(J607)&lt;0,"; Kassenbestand negativ",""),3,250),"")</f>
        <v/>
      </c>
    </row>
    <row r="608">
      <c r="A608" s="9">
        <f>IF(OR(B608&lt;&gt;"",D608&lt;&gt;"",F608&lt;&gt;"",G608&lt;&gt;""),MAX(A$6:A607)+1,"")</f>
        <v/>
      </c>
      <c r="B608" s="10" t="n"/>
      <c r="C608" s="11" t="n"/>
      <c r="D608" s="12" t="n"/>
      <c r="E608" s="12" t="n"/>
      <c r="F608" s="13" t="n"/>
      <c r="G608" s="13" t="n"/>
      <c r="H608" s="14" t="n"/>
      <c r="I608" s="15">
        <f>IF(N(F608)+N(G608)=0,"",ROUND((N(F608)+N(G608))*N(H608)/(1+N(H608)),2))</f>
        <v/>
      </c>
      <c r="J608" s="15">
        <f>IF(OR(B608&lt;&gt;"",D608&lt;&gt;"",F608&lt;&gt;"",G608&lt;&gt;""),ROUND(Einstellungen!$B$5+SUM(F$7:F608)-SUM(G$7:G608),2),"")</f>
        <v/>
      </c>
      <c r="K608" s="16">
        <f>IF(OR(B608&lt;&gt;"",D608&lt;&gt;"",F608&lt;&gt;"",G608&lt;&gt;""),MID(IF(AND(F608&lt;&gt;"",G608&lt;&gt;""),"; Einnahme und Ausgabe in einer Zeile","")&amp;IF(AND(F608="",G608=""),"; Betrag fehlt","")&amp;IF(B608="","; Datum fehlt",IF(B608&lt;MAX(B$6:B607),"; Datum früher als darüber","")&amp;IF(AND(Einstellungen!$B$6&lt;&gt;"",B608&lt;Einstellungen!$B$6),"; Datum vor dem Anfangsbestand",""))&amp;IF(C608="","; Beleg fehlt","")&amp;IF(N(J608)&lt;0,"; Kassenbestand negativ",""),3,250),"")</f>
        <v/>
      </c>
    </row>
    <row r="609">
      <c r="A609" s="9">
        <f>IF(OR(B609&lt;&gt;"",D609&lt;&gt;"",F609&lt;&gt;"",G609&lt;&gt;""),MAX(A$6:A608)+1,"")</f>
        <v/>
      </c>
      <c r="B609" s="10" t="n"/>
      <c r="C609" s="11" t="n"/>
      <c r="D609" s="12" t="n"/>
      <c r="E609" s="12" t="n"/>
      <c r="F609" s="13" t="n"/>
      <c r="G609" s="13" t="n"/>
      <c r="H609" s="14" t="n"/>
      <c r="I609" s="15">
        <f>IF(N(F609)+N(G609)=0,"",ROUND((N(F609)+N(G609))*N(H609)/(1+N(H609)),2))</f>
        <v/>
      </c>
      <c r="J609" s="15">
        <f>IF(OR(B609&lt;&gt;"",D609&lt;&gt;"",F609&lt;&gt;"",G609&lt;&gt;""),ROUND(Einstellungen!$B$5+SUM(F$7:F609)-SUM(G$7:G609),2),"")</f>
        <v/>
      </c>
      <c r="K609" s="16">
        <f>IF(OR(B609&lt;&gt;"",D609&lt;&gt;"",F609&lt;&gt;"",G609&lt;&gt;""),MID(IF(AND(F609&lt;&gt;"",G609&lt;&gt;""),"; Einnahme und Ausgabe in einer Zeile","")&amp;IF(AND(F609="",G609=""),"; Betrag fehlt","")&amp;IF(B609="","; Datum fehlt",IF(B609&lt;MAX(B$6:B608),"; Datum früher als darüber","")&amp;IF(AND(Einstellungen!$B$6&lt;&gt;"",B609&lt;Einstellungen!$B$6),"; Datum vor dem Anfangsbestand",""))&amp;IF(C609="","; Beleg fehlt","")&amp;IF(N(J609)&lt;0,"; Kassenbestand negativ",""),3,250),"")</f>
        <v/>
      </c>
    </row>
    <row r="610">
      <c r="A610" s="9">
        <f>IF(OR(B610&lt;&gt;"",D610&lt;&gt;"",F610&lt;&gt;"",G610&lt;&gt;""),MAX(A$6:A609)+1,"")</f>
        <v/>
      </c>
      <c r="B610" s="10" t="n"/>
      <c r="C610" s="11" t="n"/>
      <c r="D610" s="12" t="n"/>
      <c r="E610" s="12" t="n"/>
      <c r="F610" s="13" t="n"/>
      <c r="G610" s="13" t="n"/>
      <c r="H610" s="14" t="n"/>
      <c r="I610" s="15">
        <f>IF(N(F610)+N(G610)=0,"",ROUND((N(F610)+N(G610))*N(H610)/(1+N(H610)),2))</f>
        <v/>
      </c>
      <c r="J610" s="15">
        <f>IF(OR(B610&lt;&gt;"",D610&lt;&gt;"",F610&lt;&gt;"",G610&lt;&gt;""),ROUND(Einstellungen!$B$5+SUM(F$7:F610)-SUM(G$7:G610),2),"")</f>
        <v/>
      </c>
      <c r="K610" s="16">
        <f>IF(OR(B610&lt;&gt;"",D610&lt;&gt;"",F610&lt;&gt;"",G610&lt;&gt;""),MID(IF(AND(F610&lt;&gt;"",G610&lt;&gt;""),"; Einnahme und Ausgabe in einer Zeile","")&amp;IF(AND(F610="",G610=""),"; Betrag fehlt","")&amp;IF(B610="","; Datum fehlt",IF(B610&lt;MAX(B$6:B609),"; Datum früher als darüber","")&amp;IF(AND(Einstellungen!$B$6&lt;&gt;"",B610&lt;Einstellungen!$B$6),"; Datum vor dem Anfangsbestand",""))&amp;IF(C610="","; Beleg fehlt","")&amp;IF(N(J610)&lt;0,"; Kassenbestand negativ",""),3,250),"")</f>
        <v/>
      </c>
    </row>
    <row r="611">
      <c r="A611" s="9">
        <f>IF(OR(B611&lt;&gt;"",D611&lt;&gt;"",F611&lt;&gt;"",G611&lt;&gt;""),MAX(A$6:A610)+1,"")</f>
        <v/>
      </c>
      <c r="B611" s="10" t="n"/>
      <c r="C611" s="11" t="n"/>
      <c r="D611" s="12" t="n"/>
      <c r="E611" s="12" t="n"/>
      <c r="F611" s="13" t="n"/>
      <c r="G611" s="13" t="n"/>
      <c r="H611" s="14" t="n"/>
      <c r="I611" s="15">
        <f>IF(N(F611)+N(G611)=0,"",ROUND((N(F611)+N(G611))*N(H611)/(1+N(H611)),2))</f>
        <v/>
      </c>
      <c r="J611" s="15">
        <f>IF(OR(B611&lt;&gt;"",D611&lt;&gt;"",F611&lt;&gt;"",G611&lt;&gt;""),ROUND(Einstellungen!$B$5+SUM(F$7:F611)-SUM(G$7:G611),2),"")</f>
        <v/>
      </c>
      <c r="K611" s="16">
        <f>IF(OR(B611&lt;&gt;"",D611&lt;&gt;"",F611&lt;&gt;"",G611&lt;&gt;""),MID(IF(AND(F611&lt;&gt;"",G611&lt;&gt;""),"; Einnahme und Ausgabe in einer Zeile","")&amp;IF(AND(F611="",G611=""),"; Betrag fehlt","")&amp;IF(B611="","; Datum fehlt",IF(B611&lt;MAX(B$6:B610),"; Datum früher als darüber","")&amp;IF(AND(Einstellungen!$B$6&lt;&gt;"",B611&lt;Einstellungen!$B$6),"; Datum vor dem Anfangsbestand",""))&amp;IF(C611="","; Beleg fehlt","")&amp;IF(N(J611)&lt;0,"; Kassenbestand negativ",""),3,250),"")</f>
        <v/>
      </c>
    </row>
    <row r="612">
      <c r="A612" s="9">
        <f>IF(OR(B612&lt;&gt;"",D612&lt;&gt;"",F612&lt;&gt;"",G612&lt;&gt;""),MAX(A$6:A611)+1,"")</f>
        <v/>
      </c>
      <c r="B612" s="10" t="n"/>
      <c r="C612" s="11" t="n"/>
      <c r="D612" s="12" t="n"/>
      <c r="E612" s="12" t="n"/>
      <c r="F612" s="13" t="n"/>
      <c r="G612" s="13" t="n"/>
      <c r="H612" s="14" t="n"/>
      <c r="I612" s="15">
        <f>IF(N(F612)+N(G612)=0,"",ROUND((N(F612)+N(G612))*N(H612)/(1+N(H612)),2))</f>
        <v/>
      </c>
      <c r="J612" s="15">
        <f>IF(OR(B612&lt;&gt;"",D612&lt;&gt;"",F612&lt;&gt;"",G612&lt;&gt;""),ROUND(Einstellungen!$B$5+SUM(F$7:F612)-SUM(G$7:G612),2),"")</f>
        <v/>
      </c>
      <c r="K612" s="16">
        <f>IF(OR(B612&lt;&gt;"",D612&lt;&gt;"",F612&lt;&gt;"",G612&lt;&gt;""),MID(IF(AND(F612&lt;&gt;"",G612&lt;&gt;""),"; Einnahme und Ausgabe in einer Zeile","")&amp;IF(AND(F612="",G612=""),"; Betrag fehlt","")&amp;IF(B612="","; Datum fehlt",IF(B612&lt;MAX(B$6:B611),"; Datum früher als darüber","")&amp;IF(AND(Einstellungen!$B$6&lt;&gt;"",B612&lt;Einstellungen!$B$6),"; Datum vor dem Anfangsbestand",""))&amp;IF(C612="","; Beleg fehlt","")&amp;IF(N(J612)&lt;0,"; Kassenbestand negativ",""),3,250),"")</f>
        <v/>
      </c>
    </row>
    <row r="613">
      <c r="A613" s="9">
        <f>IF(OR(B613&lt;&gt;"",D613&lt;&gt;"",F613&lt;&gt;"",G613&lt;&gt;""),MAX(A$6:A612)+1,"")</f>
        <v/>
      </c>
      <c r="B613" s="10" t="n"/>
      <c r="C613" s="11" t="n"/>
      <c r="D613" s="12" t="n"/>
      <c r="E613" s="12" t="n"/>
      <c r="F613" s="13" t="n"/>
      <c r="G613" s="13" t="n"/>
      <c r="H613" s="14" t="n"/>
      <c r="I613" s="15">
        <f>IF(N(F613)+N(G613)=0,"",ROUND((N(F613)+N(G613))*N(H613)/(1+N(H613)),2))</f>
        <v/>
      </c>
      <c r="J613" s="15">
        <f>IF(OR(B613&lt;&gt;"",D613&lt;&gt;"",F613&lt;&gt;"",G613&lt;&gt;""),ROUND(Einstellungen!$B$5+SUM(F$7:F613)-SUM(G$7:G613),2),"")</f>
        <v/>
      </c>
      <c r="K613" s="16">
        <f>IF(OR(B613&lt;&gt;"",D613&lt;&gt;"",F613&lt;&gt;"",G613&lt;&gt;""),MID(IF(AND(F613&lt;&gt;"",G613&lt;&gt;""),"; Einnahme und Ausgabe in einer Zeile","")&amp;IF(AND(F613="",G613=""),"; Betrag fehlt","")&amp;IF(B613="","; Datum fehlt",IF(B613&lt;MAX(B$6:B612),"; Datum früher als darüber","")&amp;IF(AND(Einstellungen!$B$6&lt;&gt;"",B613&lt;Einstellungen!$B$6),"; Datum vor dem Anfangsbestand",""))&amp;IF(C613="","; Beleg fehlt","")&amp;IF(N(J613)&lt;0,"; Kassenbestand negativ",""),3,250),"")</f>
        <v/>
      </c>
    </row>
    <row r="614">
      <c r="A614" s="9">
        <f>IF(OR(B614&lt;&gt;"",D614&lt;&gt;"",F614&lt;&gt;"",G614&lt;&gt;""),MAX(A$6:A613)+1,"")</f>
        <v/>
      </c>
      <c r="B614" s="10" t="n"/>
      <c r="C614" s="11" t="n"/>
      <c r="D614" s="12" t="n"/>
      <c r="E614" s="12" t="n"/>
      <c r="F614" s="13" t="n"/>
      <c r="G614" s="13" t="n"/>
      <c r="H614" s="14" t="n"/>
      <c r="I614" s="15">
        <f>IF(N(F614)+N(G614)=0,"",ROUND((N(F614)+N(G614))*N(H614)/(1+N(H614)),2))</f>
        <v/>
      </c>
      <c r="J614" s="15">
        <f>IF(OR(B614&lt;&gt;"",D614&lt;&gt;"",F614&lt;&gt;"",G614&lt;&gt;""),ROUND(Einstellungen!$B$5+SUM(F$7:F614)-SUM(G$7:G614),2),"")</f>
        <v/>
      </c>
      <c r="K614" s="16">
        <f>IF(OR(B614&lt;&gt;"",D614&lt;&gt;"",F614&lt;&gt;"",G614&lt;&gt;""),MID(IF(AND(F614&lt;&gt;"",G614&lt;&gt;""),"; Einnahme und Ausgabe in einer Zeile","")&amp;IF(AND(F614="",G614=""),"; Betrag fehlt","")&amp;IF(B614="","; Datum fehlt",IF(B614&lt;MAX(B$6:B613),"; Datum früher als darüber","")&amp;IF(AND(Einstellungen!$B$6&lt;&gt;"",B614&lt;Einstellungen!$B$6),"; Datum vor dem Anfangsbestand",""))&amp;IF(C614="","; Beleg fehlt","")&amp;IF(N(J614)&lt;0,"; Kassenbestand negativ",""),3,250),"")</f>
        <v/>
      </c>
    </row>
    <row r="615">
      <c r="A615" s="9">
        <f>IF(OR(B615&lt;&gt;"",D615&lt;&gt;"",F615&lt;&gt;"",G615&lt;&gt;""),MAX(A$6:A614)+1,"")</f>
        <v/>
      </c>
      <c r="B615" s="10" t="n"/>
      <c r="C615" s="11" t="n"/>
      <c r="D615" s="12" t="n"/>
      <c r="E615" s="12" t="n"/>
      <c r="F615" s="13" t="n"/>
      <c r="G615" s="13" t="n"/>
      <c r="H615" s="14" t="n"/>
      <c r="I615" s="15">
        <f>IF(N(F615)+N(G615)=0,"",ROUND((N(F615)+N(G615))*N(H615)/(1+N(H615)),2))</f>
        <v/>
      </c>
      <c r="J615" s="15">
        <f>IF(OR(B615&lt;&gt;"",D615&lt;&gt;"",F615&lt;&gt;"",G615&lt;&gt;""),ROUND(Einstellungen!$B$5+SUM(F$7:F615)-SUM(G$7:G615),2),"")</f>
        <v/>
      </c>
      <c r="K615" s="16">
        <f>IF(OR(B615&lt;&gt;"",D615&lt;&gt;"",F615&lt;&gt;"",G615&lt;&gt;""),MID(IF(AND(F615&lt;&gt;"",G615&lt;&gt;""),"; Einnahme und Ausgabe in einer Zeile","")&amp;IF(AND(F615="",G615=""),"; Betrag fehlt","")&amp;IF(B615="","; Datum fehlt",IF(B615&lt;MAX(B$6:B614),"; Datum früher als darüber","")&amp;IF(AND(Einstellungen!$B$6&lt;&gt;"",B615&lt;Einstellungen!$B$6),"; Datum vor dem Anfangsbestand",""))&amp;IF(C615="","; Beleg fehlt","")&amp;IF(N(J615)&lt;0,"; Kassenbestand negativ",""),3,250),"")</f>
        <v/>
      </c>
    </row>
    <row r="616">
      <c r="A616" s="9">
        <f>IF(OR(B616&lt;&gt;"",D616&lt;&gt;"",F616&lt;&gt;"",G616&lt;&gt;""),MAX(A$6:A615)+1,"")</f>
        <v/>
      </c>
      <c r="B616" s="10" t="n"/>
      <c r="C616" s="11" t="n"/>
      <c r="D616" s="12" t="n"/>
      <c r="E616" s="12" t="n"/>
      <c r="F616" s="13" t="n"/>
      <c r="G616" s="13" t="n"/>
      <c r="H616" s="14" t="n"/>
      <c r="I616" s="15">
        <f>IF(N(F616)+N(G616)=0,"",ROUND((N(F616)+N(G616))*N(H616)/(1+N(H616)),2))</f>
        <v/>
      </c>
      <c r="J616" s="15">
        <f>IF(OR(B616&lt;&gt;"",D616&lt;&gt;"",F616&lt;&gt;"",G616&lt;&gt;""),ROUND(Einstellungen!$B$5+SUM(F$7:F616)-SUM(G$7:G616),2),"")</f>
        <v/>
      </c>
      <c r="K616" s="16">
        <f>IF(OR(B616&lt;&gt;"",D616&lt;&gt;"",F616&lt;&gt;"",G616&lt;&gt;""),MID(IF(AND(F616&lt;&gt;"",G616&lt;&gt;""),"; Einnahme und Ausgabe in einer Zeile","")&amp;IF(AND(F616="",G616=""),"; Betrag fehlt","")&amp;IF(B616="","; Datum fehlt",IF(B616&lt;MAX(B$6:B615),"; Datum früher als darüber","")&amp;IF(AND(Einstellungen!$B$6&lt;&gt;"",B616&lt;Einstellungen!$B$6),"; Datum vor dem Anfangsbestand",""))&amp;IF(C616="","; Beleg fehlt","")&amp;IF(N(J616)&lt;0,"; Kassenbestand negativ",""),3,250),"")</f>
        <v/>
      </c>
    </row>
    <row r="617">
      <c r="A617" s="9">
        <f>IF(OR(B617&lt;&gt;"",D617&lt;&gt;"",F617&lt;&gt;"",G617&lt;&gt;""),MAX(A$6:A616)+1,"")</f>
        <v/>
      </c>
      <c r="B617" s="10" t="n"/>
      <c r="C617" s="11" t="n"/>
      <c r="D617" s="12" t="n"/>
      <c r="E617" s="12" t="n"/>
      <c r="F617" s="13" t="n"/>
      <c r="G617" s="13" t="n"/>
      <c r="H617" s="14" t="n"/>
      <c r="I617" s="15">
        <f>IF(N(F617)+N(G617)=0,"",ROUND((N(F617)+N(G617))*N(H617)/(1+N(H617)),2))</f>
        <v/>
      </c>
      <c r="J617" s="15">
        <f>IF(OR(B617&lt;&gt;"",D617&lt;&gt;"",F617&lt;&gt;"",G617&lt;&gt;""),ROUND(Einstellungen!$B$5+SUM(F$7:F617)-SUM(G$7:G617),2),"")</f>
        <v/>
      </c>
      <c r="K617" s="16">
        <f>IF(OR(B617&lt;&gt;"",D617&lt;&gt;"",F617&lt;&gt;"",G617&lt;&gt;""),MID(IF(AND(F617&lt;&gt;"",G617&lt;&gt;""),"; Einnahme und Ausgabe in einer Zeile","")&amp;IF(AND(F617="",G617=""),"; Betrag fehlt","")&amp;IF(B617="","; Datum fehlt",IF(B617&lt;MAX(B$6:B616),"; Datum früher als darüber","")&amp;IF(AND(Einstellungen!$B$6&lt;&gt;"",B617&lt;Einstellungen!$B$6),"; Datum vor dem Anfangsbestand",""))&amp;IF(C617="","; Beleg fehlt","")&amp;IF(N(J617)&lt;0,"; Kassenbestand negativ",""),3,250),"")</f>
        <v/>
      </c>
    </row>
    <row r="618">
      <c r="A618" s="9">
        <f>IF(OR(B618&lt;&gt;"",D618&lt;&gt;"",F618&lt;&gt;"",G618&lt;&gt;""),MAX(A$6:A617)+1,"")</f>
        <v/>
      </c>
      <c r="B618" s="10" t="n"/>
      <c r="C618" s="11" t="n"/>
      <c r="D618" s="12" t="n"/>
      <c r="E618" s="12" t="n"/>
      <c r="F618" s="13" t="n"/>
      <c r="G618" s="13" t="n"/>
      <c r="H618" s="14" t="n"/>
      <c r="I618" s="15">
        <f>IF(N(F618)+N(G618)=0,"",ROUND((N(F618)+N(G618))*N(H618)/(1+N(H618)),2))</f>
        <v/>
      </c>
      <c r="J618" s="15">
        <f>IF(OR(B618&lt;&gt;"",D618&lt;&gt;"",F618&lt;&gt;"",G618&lt;&gt;""),ROUND(Einstellungen!$B$5+SUM(F$7:F618)-SUM(G$7:G618),2),"")</f>
        <v/>
      </c>
      <c r="K618" s="16">
        <f>IF(OR(B618&lt;&gt;"",D618&lt;&gt;"",F618&lt;&gt;"",G618&lt;&gt;""),MID(IF(AND(F618&lt;&gt;"",G618&lt;&gt;""),"; Einnahme und Ausgabe in einer Zeile","")&amp;IF(AND(F618="",G618=""),"; Betrag fehlt","")&amp;IF(B618="","; Datum fehlt",IF(B618&lt;MAX(B$6:B617),"; Datum früher als darüber","")&amp;IF(AND(Einstellungen!$B$6&lt;&gt;"",B618&lt;Einstellungen!$B$6),"; Datum vor dem Anfangsbestand",""))&amp;IF(C618="","; Beleg fehlt","")&amp;IF(N(J618)&lt;0,"; Kassenbestand negativ",""),3,250),"")</f>
        <v/>
      </c>
    </row>
    <row r="619">
      <c r="A619" s="9">
        <f>IF(OR(B619&lt;&gt;"",D619&lt;&gt;"",F619&lt;&gt;"",G619&lt;&gt;""),MAX(A$6:A618)+1,"")</f>
        <v/>
      </c>
      <c r="B619" s="10" t="n"/>
      <c r="C619" s="11" t="n"/>
      <c r="D619" s="12" t="n"/>
      <c r="E619" s="12" t="n"/>
      <c r="F619" s="13" t="n"/>
      <c r="G619" s="13" t="n"/>
      <c r="H619" s="14" t="n"/>
      <c r="I619" s="15">
        <f>IF(N(F619)+N(G619)=0,"",ROUND((N(F619)+N(G619))*N(H619)/(1+N(H619)),2))</f>
        <v/>
      </c>
      <c r="J619" s="15">
        <f>IF(OR(B619&lt;&gt;"",D619&lt;&gt;"",F619&lt;&gt;"",G619&lt;&gt;""),ROUND(Einstellungen!$B$5+SUM(F$7:F619)-SUM(G$7:G619),2),"")</f>
        <v/>
      </c>
      <c r="K619" s="16">
        <f>IF(OR(B619&lt;&gt;"",D619&lt;&gt;"",F619&lt;&gt;"",G619&lt;&gt;""),MID(IF(AND(F619&lt;&gt;"",G619&lt;&gt;""),"; Einnahme und Ausgabe in einer Zeile","")&amp;IF(AND(F619="",G619=""),"; Betrag fehlt","")&amp;IF(B619="","; Datum fehlt",IF(B619&lt;MAX(B$6:B618),"; Datum früher als darüber","")&amp;IF(AND(Einstellungen!$B$6&lt;&gt;"",B619&lt;Einstellungen!$B$6),"; Datum vor dem Anfangsbestand",""))&amp;IF(C619="","; Beleg fehlt","")&amp;IF(N(J619)&lt;0,"; Kassenbestand negativ",""),3,250),"")</f>
        <v/>
      </c>
    </row>
    <row r="620">
      <c r="A620" s="9">
        <f>IF(OR(B620&lt;&gt;"",D620&lt;&gt;"",F620&lt;&gt;"",G620&lt;&gt;""),MAX(A$6:A619)+1,"")</f>
        <v/>
      </c>
      <c r="B620" s="10" t="n"/>
      <c r="C620" s="11" t="n"/>
      <c r="D620" s="12" t="n"/>
      <c r="E620" s="12" t="n"/>
      <c r="F620" s="13" t="n"/>
      <c r="G620" s="13" t="n"/>
      <c r="H620" s="14" t="n"/>
      <c r="I620" s="15">
        <f>IF(N(F620)+N(G620)=0,"",ROUND((N(F620)+N(G620))*N(H620)/(1+N(H620)),2))</f>
        <v/>
      </c>
      <c r="J620" s="15">
        <f>IF(OR(B620&lt;&gt;"",D620&lt;&gt;"",F620&lt;&gt;"",G620&lt;&gt;""),ROUND(Einstellungen!$B$5+SUM(F$7:F620)-SUM(G$7:G620),2),"")</f>
        <v/>
      </c>
      <c r="K620" s="16">
        <f>IF(OR(B620&lt;&gt;"",D620&lt;&gt;"",F620&lt;&gt;"",G620&lt;&gt;""),MID(IF(AND(F620&lt;&gt;"",G620&lt;&gt;""),"; Einnahme und Ausgabe in einer Zeile","")&amp;IF(AND(F620="",G620=""),"; Betrag fehlt","")&amp;IF(B620="","; Datum fehlt",IF(B620&lt;MAX(B$6:B619),"; Datum früher als darüber","")&amp;IF(AND(Einstellungen!$B$6&lt;&gt;"",B620&lt;Einstellungen!$B$6),"; Datum vor dem Anfangsbestand",""))&amp;IF(C620="","; Beleg fehlt","")&amp;IF(N(J620)&lt;0,"; Kassenbestand negativ",""),3,250),"")</f>
        <v/>
      </c>
    </row>
    <row r="621">
      <c r="A621" s="9">
        <f>IF(OR(B621&lt;&gt;"",D621&lt;&gt;"",F621&lt;&gt;"",G621&lt;&gt;""),MAX(A$6:A620)+1,"")</f>
        <v/>
      </c>
      <c r="B621" s="10" t="n"/>
      <c r="C621" s="11" t="n"/>
      <c r="D621" s="12" t="n"/>
      <c r="E621" s="12" t="n"/>
      <c r="F621" s="13" t="n"/>
      <c r="G621" s="13" t="n"/>
      <c r="H621" s="14" t="n"/>
      <c r="I621" s="15">
        <f>IF(N(F621)+N(G621)=0,"",ROUND((N(F621)+N(G621))*N(H621)/(1+N(H621)),2))</f>
        <v/>
      </c>
      <c r="J621" s="15">
        <f>IF(OR(B621&lt;&gt;"",D621&lt;&gt;"",F621&lt;&gt;"",G621&lt;&gt;""),ROUND(Einstellungen!$B$5+SUM(F$7:F621)-SUM(G$7:G621),2),"")</f>
        <v/>
      </c>
      <c r="K621" s="16">
        <f>IF(OR(B621&lt;&gt;"",D621&lt;&gt;"",F621&lt;&gt;"",G621&lt;&gt;""),MID(IF(AND(F621&lt;&gt;"",G621&lt;&gt;""),"; Einnahme und Ausgabe in einer Zeile","")&amp;IF(AND(F621="",G621=""),"; Betrag fehlt","")&amp;IF(B621="","; Datum fehlt",IF(B621&lt;MAX(B$6:B620),"; Datum früher als darüber","")&amp;IF(AND(Einstellungen!$B$6&lt;&gt;"",B621&lt;Einstellungen!$B$6),"; Datum vor dem Anfangsbestand",""))&amp;IF(C621="","; Beleg fehlt","")&amp;IF(N(J621)&lt;0,"; Kassenbestand negativ",""),3,250),"")</f>
        <v/>
      </c>
    </row>
    <row r="622">
      <c r="A622" s="9">
        <f>IF(OR(B622&lt;&gt;"",D622&lt;&gt;"",F622&lt;&gt;"",G622&lt;&gt;""),MAX(A$6:A621)+1,"")</f>
        <v/>
      </c>
      <c r="B622" s="10" t="n"/>
      <c r="C622" s="11" t="n"/>
      <c r="D622" s="12" t="n"/>
      <c r="E622" s="12" t="n"/>
      <c r="F622" s="13" t="n"/>
      <c r="G622" s="13" t="n"/>
      <c r="H622" s="14" t="n"/>
      <c r="I622" s="15">
        <f>IF(N(F622)+N(G622)=0,"",ROUND((N(F622)+N(G622))*N(H622)/(1+N(H622)),2))</f>
        <v/>
      </c>
      <c r="J622" s="15">
        <f>IF(OR(B622&lt;&gt;"",D622&lt;&gt;"",F622&lt;&gt;"",G622&lt;&gt;""),ROUND(Einstellungen!$B$5+SUM(F$7:F622)-SUM(G$7:G622),2),"")</f>
        <v/>
      </c>
      <c r="K622" s="16">
        <f>IF(OR(B622&lt;&gt;"",D622&lt;&gt;"",F622&lt;&gt;"",G622&lt;&gt;""),MID(IF(AND(F622&lt;&gt;"",G622&lt;&gt;""),"; Einnahme und Ausgabe in einer Zeile","")&amp;IF(AND(F622="",G622=""),"; Betrag fehlt","")&amp;IF(B622="","; Datum fehlt",IF(B622&lt;MAX(B$6:B621),"; Datum früher als darüber","")&amp;IF(AND(Einstellungen!$B$6&lt;&gt;"",B622&lt;Einstellungen!$B$6),"; Datum vor dem Anfangsbestand",""))&amp;IF(C622="","; Beleg fehlt","")&amp;IF(N(J622)&lt;0,"; Kassenbestand negativ",""),3,250),"")</f>
        <v/>
      </c>
    </row>
    <row r="623">
      <c r="A623" s="9">
        <f>IF(OR(B623&lt;&gt;"",D623&lt;&gt;"",F623&lt;&gt;"",G623&lt;&gt;""),MAX(A$6:A622)+1,"")</f>
        <v/>
      </c>
      <c r="B623" s="10" t="n"/>
      <c r="C623" s="11" t="n"/>
      <c r="D623" s="12" t="n"/>
      <c r="E623" s="12" t="n"/>
      <c r="F623" s="13" t="n"/>
      <c r="G623" s="13" t="n"/>
      <c r="H623" s="14" t="n"/>
      <c r="I623" s="15">
        <f>IF(N(F623)+N(G623)=0,"",ROUND((N(F623)+N(G623))*N(H623)/(1+N(H623)),2))</f>
        <v/>
      </c>
      <c r="J623" s="15">
        <f>IF(OR(B623&lt;&gt;"",D623&lt;&gt;"",F623&lt;&gt;"",G623&lt;&gt;""),ROUND(Einstellungen!$B$5+SUM(F$7:F623)-SUM(G$7:G623),2),"")</f>
        <v/>
      </c>
      <c r="K623" s="16">
        <f>IF(OR(B623&lt;&gt;"",D623&lt;&gt;"",F623&lt;&gt;"",G623&lt;&gt;""),MID(IF(AND(F623&lt;&gt;"",G623&lt;&gt;""),"; Einnahme und Ausgabe in einer Zeile","")&amp;IF(AND(F623="",G623=""),"; Betrag fehlt","")&amp;IF(B623="","; Datum fehlt",IF(B623&lt;MAX(B$6:B622),"; Datum früher als darüber","")&amp;IF(AND(Einstellungen!$B$6&lt;&gt;"",B623&lt;Einstellungen!$B$6),"; Datum vor dem Anfangsbestand",""))&amp;IF(C623="","; Beleg fehlt","")&amp;IF(N(J623)&lt;0,"; Kassenbestand negativ",""),3,250),"")</f>
        <v/>
      </c>
    </row>
    <row r="624">
      <c r="A624" s="9">
        <f>IF(OR(B624&lt;&gt;"",D624&lt;&gt;"",F624&lt;&gt;"",G624&lt;&gt;""),MAX(A$6:A623)+1,"")</f>
        <v/>
      </c>
      <c r="B624" s="10" t="n"/>
      <c r="C624" s="11" t="n"/>
      <c r="D624" s="12" t="n"/>
      <c r="E624" s="12" t="n"/>
      <c r="F624" s="13" t="n"/>
      <c r="G624" s="13" t="n"/>
      <c r="H624" s="14" t="n"/>
      <c r="I624" s="15">
        <f>IF(N(F624)+N(G624)=0,"",ROUND((N(F624)+N(G624))*N(H624)/(1+N(H624)),2))</f>
        <v/>
      </c>
      <c r="J624" s="15">
        <f>IF(OR(B624&lt;&gt;"",D624&lt;&gt;"",F624&lt;&gt;"",G624&lt;&gt;""),ROUND(Einstellungen!$B$5+SUM(F$7:F624)-SUM(G$7:G624),2),"")</f>
        <v/>
      </c>
      <c r="K624" s="16">
        <f>IF(OR(B624&lt;&gt;"",D624&lt;&gt;"",F624&lt;&gt;"",G624&lt;&gt;""),MID(IF(AND(F624&lt;&gt;"",G624&lt;&gt;""),"; Einnahme und Ausgabe in einer Zeile","")&amp;IF(AND(F624="",G624=""),"; Betrag fehlt","")&amp;IF(B624="","; Datum fehlt",IF(B624&lt;MAX(B$6:B623),"; Datum früher als darüber","")&amp;IF(AND(Einstellungen!$B$6&lt;&gt;"",B624&lt;Einstellungen!$B$6),"; Datum vor dem Anfangsbestand",""))&amp;IF(C624="","; Beleg fehlt","")&amp;IF(N(J624)&lt;0,"; Kassenbestand negativ",""),3,250),"")</f>
        <v/>
      </c>
    </row>
    <row r="625">
      <c r="A625" s="9">
        <f>IF(OR(B625&lt;&gt;"",D625&lt;&gt;"",F625&lt;&gt;"",G625&lt;&gt;""),MAX(A$6:A624)+1,"")</f>
        <v/>
      </c>
      <c r="B625" s="10" t="n"/>
      <c r="C625" s="11" t="n"/>
      <c r="D625" s="12" t="n"/>
      <c r="E625" s="12" t="n"/>
      <c r="F625" s="13" t="n"/>
      <c r="G625" s="13" t="n"/>
      <c r="H625" s="14" t="n"/>
      <c r="I625" s="15">
        <f>IF(N(F625)+N(G625)=0,"",ROUND((N(F625)+N(G625))*N(H625)/(1+N(H625)),2))</f>
        <v/>
      </c>
      <c r="J625" s="15">
        <f>IF(OR(B625&lt;&gt;"",D625&lt;&gt;"",F625&lt;&gt;"",G625&lt;&gt;""),ROUND(Einstellungen!$B$5+SUM(F$7:F625)-SUM(G$7:G625),2),"")</f>
        <v/>
      </c>
      <c r="K625" s="16">
        <f>IF(OR(B625&lt;&gt;"",D625&lt;&gt;"",F625&lt;&gt;"",G625&lt;&gt;""),MID(IF(AND(F625&lt;&gt;"",G625&lt;&gt;""),"; Einnahme und Ausgabe in einer Zeile","")&amp;IF(AND(F625="",G625=""),"; Betrag fehlt","")&amp;IF(B625="","; Datum fehlt",IF(B625&lt;MAX(B$6:B624),"; Datum früher als darüber","")&amp;IF(AND(Einstellungen!$B$6&lt;&gt;"",B625&lt;Einstellungen!$B$6),"; Datum vor dem Anfangsbestand",""))&amp;IF(C625="","; Beleg fehlt","")&amp;IF(N(J625)&lt;0,"; Kassenbestand negativ",""),3,250),"")</f>
        <v/>
      </c>
    </row>
    <row r="626">
      <c r="A626" s="9">
        <f>IF(OR(B626&lt;&gt;"",D626&lt;&gt;"",F626&lt;&gt;"",G626&lt;&gt;""),MAX(A$6:A625)+1,"")</f>
        <v/>
      </c>
      <c r="B626" s="10" t="n"/>
      <c r="C626" s="11" t="n"/>
      <c r="D626" s="12" t="n"/>
      <c r="E626" s="12" t="n"/>
      <c r="F626" s="13" t="n"/>
      <c r="G626" s="13" t="n"/>
      <c r="H626" s="14" t="n"/>
      <c r="I626" s="15">
        <f>IF(N(F626)+N(G626)=0,"",ROUND((N(F626)+N(G626))*N(H626)/(1+N(H626)),2))</f>
        <v/>
      </c>
      <c r="J626" s="15">
        <f>IF(OR(B626&lt;&gt;"",D626&lt;&gt;"",F626&lt;&gt;"",G626&lt;&gt;""),ROUND(Einstellungen!$B$5+SUM(F$7:F626)-SUM(G$7:G626),2),"")</f>
        <v/>
      </c>
      <c r="K626" s="16">
        <f>IF(OR(B626&lt;&gt;"",D626&lt;&gt;"",F626&lt;&gt;"",G626&lt;&gt;""),MID(IF(AND(F626&lt;&gt;"",G626&lt;&gt;""),"; Einnahme und Ausgabe in einer Zeile","")&amp;IF(AND(F626="",G626=""),"; Betrag fehlt","")&amp;IF(B626="","; Datum fehlt",IF(B626&lt;MAX(B$6:B625),"; Datum früher als darüber","")&amp;IF(AND(Einstellungen!$B$6&lt;&gt;"",B626&lt;Einstellungen!$B$6),"; Datum vor dem Anfangsbestand",""))&amp;IF(C626="","; Beleg fehlt","")&amp;IF(N(J626)&lt;0,"; Kassenbestand negativ",""),3,250),"")</f>
        <v/>
      </c>
    </row>
    <row r="627">
      <c r="A627" s="9">
        <f>IF(OR(B627&lt;&gt;"",D627&lt;&gt;"",F627&lt;&gt;"",G627&lt;&gt;""),MAX(A$6:A626)+1,"")</f>
        <v/>
      </c>
      <c r="B627" s="10" t="n"/>
      <c r="C627" s="11" t="n"/>
      <c r="D627" s="12" t="n"/>
      <c r="E627" s="12" t="n"/>
      <c r="F627" s="13" t="n"/>
      <c r="G627" s="13" t="n"/>
      <c r="H627" s="14" t="n"/>
      <c r="I627" s="15">
        <f>IF(N(F627)+N(G627)=0,"",ROUND((N(F627)+N(G627))*N(H627)/(1+N(H627)),2))</f>
        <v/>
      </c>
      <c r="J627" s="15">
        <f>IF(OR(B627&lt;&gt;"",D627&lt;&gt;"",F627&lt;&gt;"",G627&lt;&gt;""),ROUND(Einstellungen!$B$5+SUM(F$7:F627)-SUM(G$7:G627),2),"")</f>
        <v/>
      </c>
      <c r="K627" s="16">
        <f>IF(OR(B627&lt;&gt;"",D627&lt;&gt;"",F627&lt;&gt;"",G627&lt;&gt;""),MID(IF(AND(F627&lt;&gt;"",G627&lt;&gt;""),"; Einnahme und Ausgabe in einer Zeile","")&amp;IF(AND(F627="",G627=""),"; Betrag fehlt","")&amp;IF(B627="","; Datum fehlt",IF(B627&lt;MAX(B$6:B626),"; Datum früher als darüber","")&amp;IF(AND(Einstellungen!$B$6&lt;&gt;"",B627&lt;Einstellungen!$B$6),"; Datum vor dem Anfangsbestand",""))&amp;IF(C627="","; Beleg fehlt","")&amp;IF(N(J627)&lt;0,"; Kassenbestand negativ",""),3,250),"")</f>
        <v/>
      </c>
    </row>
    <row r="628">
      <c r="A628" s="9">
        <f>IF(OR(B628&lt;&gt;"",D628&lt;&gt;"",F628&lt;&gt;"",G628&lt;&gt;""),MAX(A$6:A627)+1,"")</f>
        <v/>
      </c>
      <c r="B628" s="10" t="n"/>
      <c r="C628" s="11" t="n"/>
      <c r="D628" s="12" t="n"/>
      <c r="E628" s="12" t="n"/>
      <c r="F628" s="13" t="n"/>
      <c r="G628" s="13" t="n"/>
      <c r="H628" s="14" t="n"/>
      <c r="I628" s="15">
        <f>IF(N(F628)+N(G628)=0,"",ROUND((N(F628)+N(G628))*N(H628)/(1+N(H628)),2))</f>
        <v/>
      </c>
      <c r="J628" s="15">
        <f>IF(OR(B628&lt;&gt;"",D628&lt;&gt;"",F628&lt;&gt;"",G628&lt;&gt;""),ROUND(Einstellungen!$B$5+SUM(F$7:F628)-SUM(G$7:G628),2),"")</f>
        <v/>
      </c>
      <c r="K628" s="16">
        <f>IF(OR(B628&lt;&gt;"",D628&lt;&gt;"",F628&lt;&gt;"",G628&lt;&gt;""),MID(IF(AND(F628&lt;&gt;"",G628&lt;&gt;""),"; Einnahme und Ausgabe in einer Zeile","")&amp;IF(AND(F628="",G628=""),"; Betrag fehlt","")&amp;IF(B628="","; Datum fehlt",IF(B628&lt;MAX(B$6:B627),"; Datum früher als darüber","")&amp;IF(AND(Einstellungen!$B$6&lt;&gt;"",B628&lt;Einstellungen!$B$6),"; Datum vor dem Anfangsbestand",""))&amp;IF(C628="","; Beleg fehlt","")&amp;IF(N(J628)&lt;0,"; Kassenbestand negativ",""),3,250),"")</f>
        <v/>
      </c>
    </row>
    <row r="629">
      <c r="A629" s="9">
        <f>IF(OR(B629&lt;&gt;"",D629&lt;&gt;"",F629&lt;&gt;"",G629&lt;&gt;""),MAX(A$6:A628)+1,"")</f>
        <v/>
      </c>
      <c r="B629" s="10" t="n"/>
      <c r="C629" s="11" t="n"/>
      <c r="D629" s="12" t="n"/>
      <c r="E629" s="12" t="n"/>
      <c r="F629" s="13" t="n"/>
      <c r="G629" s="13" t="n"/>
      <c r="H629" s="14" t="n"/>
      <c r="I629" s="15">
        <f>IF(N(F629)+N(G629)=0,"",ROUND((N(F629)+N(G629))*N(H629)/(1+N(H629)),2))</f>
        <v/>
      </c>
      <c r="J629" s="15">
        <f>IF(OR(B629&lt;&gt;"",D629&lt;&gt;"",F629&lt;&gt;"",G629&lt;&gt;""),ROUND(Einstellungen!$B$5+SUM(F$7:F629)-SUM(G$7:G629),2),"")</f>
        <v/>
      </c>
      <c r="K629" s="16">
        <f>IF(OR(B629&lt;&gt;"",D629&lt;&gt;"",F629&lt;&gt;"",G629&lt;&gt;""),MID(IF(AND(F629&lt;&gt;"",G629&lt;&gt;""),"; Einnahme und Ausgabe in einer Zeile","")&amp;IF(AND(F629="",G629=""),"; Betrag fehlt","")&amp;IF(B629="","; Datum fehlt",IF(B629&lt;MAX(B$6:B628),"; Datum früher als darüber","")&amp;IF(AND(Einstellungen!$B$6&lt;&gt;"",B629&lt;Einstellungen!$B$6),"; Datum vor dem Anfangsbestand",""))&amp;IF(C629="","; Beleg fehlt","")&amp;IF(N(J629)&lt;0,"; Kassenbestand negativ",""),3,250),"")</f>
        <v/>
      </c>
    </row>
    <row r="630">
      <c r="A630" s="9">
        <f>IF(OR(B630&lt;&gt;"",D630&lt;&gt;"",F630&lt;&gt;"",G630&lt;&gt;""),MAX(A$6:A629)+1,"")</f>
        <v/>
      </c>
      <c r="B630" s="10" t="n"/>
      <c r="C630" s="11" t="n"/>
      <c r="D630" s="12" t="n"/>
      <c r="E630" s="12" t="n"/>
      <c r="F630" s="13" t="n"/>
      <c r="G630" s="13" t="n"/>
      <c r="H630" s="14" t="n"/>
      <c r="I630" s="15">
        <f>IF(N(F630)+N(G630)=0,"",ROUND((N(F630)+N(G630))*N(H630)/(1+N(H630)),2))</f>
        <v/>
      </c>
      <c r="J630" s="15">
        <f>IF(OR(B630&lt;&gt;"",D630&lt;&gt;"",F630&lt;&gt;"",G630&lt;&gt;""),ROUND(Einstellungen!$B$5+SUM(F$7:F630)-SUM(G$7:G630),2),"")</f>
        <v/>
      </c>
      <c r="K630" s="16">
        <f>IF(OR(B630&lt;&gt;"",D630&lt;&gt;"",F630&lt;&gt;"",G630&lt;&gt;""),MID(IF(AND(F630&lt;&gt;"",G630&lt;&gt;""),"; Einnahme und Ausgabe in einer Zeile","")&amp;IF(AND(F630="",G630=""),"; Betrag fehlt","")&amp;IF(B630="","; Datum fehlt",IF(B630&lt;MAX(B$6:B629),"; Datum früher als darüber","")&amp;IF(AND(Einstellungen!$B$6&lt;&gt;"",B630&lt;Einstellungen!$B$6),"; Datum vor dem Anfangsbestand",""))&amp;IF(C630="","; Beleg fehlt","")&amp;IF(N(J630)&lt;0,"; Kassenbestand negativ",""),3,250),"")</f>
        <v/>
      </c>
    </row>
    <row r="631">
      <c r="A631" s="9">
        <f>IF(OR(B631&lt;&gt;"",D631&lt;&gt;"",F631&lt;&gt;"",G631&lt;&gt;""),MAX(A$6:A630)+1,"")</f>
        <v/>
      </c>
      <c r="B631" s="10" t="n"/>
      <c r="C631" s="11" t="n"/>
      <c r="D631" s="12" t="n"/>
      <c r="E631" s="12" t="n"/>
      <c r="F631" s="13" t="n"/>
      <c r="G631" s="13" t="n"/>
      <c r="H631" s="14" t="n"/>
      <c r="I631" s="15">
        <f>IF(N(F631)+N(G631)=0,"",ROUND((N(F631)+N(G631))*N(H631)/(1+N(H631)),2))</f>
        <v/>
      </c>
      <c r="J631" s="15">
        <f>IF(OR(B631&lt;&gt;"",D631&lt;&gt;"",F631&lt;&gt;"",G631&lt;&gt;""),ROUND(Einstellungen!$B$5+SUM(F$7:F631)-SUM(G$7:G631),2),"")</f>
        <v/>
      </c>
      <c r="K631" s="16">
        <f>IF(OR(B631&lt;&gt;"",D631&lt;&gt;"",F631&lt;&gt;"",G631&lt;&gt;""),MID(IF(AND(F631&lt;&gt;"",G631&lt;&gt;""),"; Einnahme und Ausgabe in einer Zeile","")&amp;IF(AND(F631="",G631=""),"; Betrag fehlt","")&amp;IF(B631="","; Datum fehlt",IF(B631&lt;MAX(B$6:B630),"; Datum früher als darüber","")&amp;IF(AND(Einstellungen!$B$6&lt;&gt;"",B631&lt;Einstellungen!$B$6),"; Datum vor dem Anfangsbestand",""))&amp;IF(C631="","; Beleg fehlt","")&amp;IF(N(J631)&lt;0,"; Kassenbestand negativ",""),3,250),"")</f>
        <v/>
      </c>
    </row>
    <row r="632">
      <c r="A632" s="9">
        <f>IF(OR(B632&lt;&gt;"",D632&lt;&gt;"",F632&lt;&gt;"",G632&lt;&gt;""),MAX(A$6:A631)+1,"")</f>
        <v/>
      </c>
      <c r="B632" s="10" t="n"/>
      <c r="C632" s="11" t="n"/>
      <c r="D632" s="12" t="n"/>
      <c r="E632" s="12" t="n"/>
      <c r="F632" s="13" t="n"/>
      <c r="G632" s="13" t="n"/>
      <c r="H632" s="14" t="n"/>
      <c r="I632" s="15">
        <f>IF(N(F632)+N(G632)=0,"",ROUND((N(F632)+N(G632))*N(H632)/(1+N(H632)),2))</f>
        <v/>
      </c>
      <c r="J632" s="15">
        <f>IF(OR(B632&lt;&gt;"",D632&lt;&gt;"",F632&lt;&gt;"",G632&lt;&gt;""),ROUND(Einstellungen!$B$5+SUM(F$7:F632)-SUM(G$7:G632),2),"")</f>
        <v/>
      </c>
      <c r="K632" s="16">
        <f>IF(OR(B632&lt;&gt;"",D632&lt;&gt;"",F632&lt;&gt;"",G632&lt;&gt;""),MID(IF(AND(F632&lt;&gt;"",G632&lt;&gt;""),"; Einnahme und Ausgabe in einer Zeile","")&amp;IF(AND(F632="",G632=""),"; Betrag fehlt","")&amp;IF(B632="","; Datum fehlt",IF(B632&lt;MAX(B$6:B631),"; Datum früher als darüber","")&amp;IF(AND(Einstellungen!$B$6&lt;&gt;"",B632&lt;Einstellungen!$B$6),"; Datum vor dem Anfangsbestand",""))&amp;IF(C632="","; Beleg fehlt","")&amp;IF(N(J632)&lt;0,"; Kassenbestand negativ",""),3,250),"")</f>
        <v/>
      </c>
    </row>
    <row r="633">
      <c r="A633" s="9">
        <f>IF(OR(B633&lt;&gt;"",D633&lt;&gt;"",F633&lt;&gt;"",G633&lt;&gt;""),MAX(A$6:A632)+1,"")</f>
        <v/>
      </c>
      <c r="B633" s="10" t="n"/>
      <c r="C633" s="11" t="n"/>
      <c r="D633" s="12" t="n"/>
      <c r="E633" s="12" t="n"/>
      <c r="F633" s="13" t="n"/>
      <c r="G633" s="13" t="n"/>
      <c r="H633" s="14" t="n"/>
      <c r="I633" s="15">
        <f>IF(N(F633)+N(G633)=0,"",ROUND((N(F633)+N(G633))*N(H633)/(1+N(H633)),2))</f>
        <v/>
      </c>
      <c r="J633" s="15">
        <f>IF(OR(B633&lt;&gt;"",D633&lt;&gt;"",F633&lt;&gt;"",G633&lt;&gt;""),ROUND(Einstellungen!$B$5+SUM(F$7:F633)-SUM(G$7:G633),2),"")</f>
        <v/>
      </c>
      <c r="K633" s="16">
        <f>IF(OR(B633&lt;&gt;"",D633&lt;&gt;"",F633&lt;&gt;"",G633&lt;&gt;""),MID(IF(AND(F633&lt;&gt;"",G633&lt;&gt;""),"; Einnahme und Ausgabe in einer Zeile","")&amp;IF(AND(F633="",G633=""),"; Betrag fehlt","")&amp;IF(B633="","; Datum fehlt",IF(B633&lt;MAX(B$6:B632),"; Datum früher als darüber","")&amp;IF(AND(Einstellungen!$B$6&lt;&gt;"",B633&lt;Einstellungen!$B$6),"; Datum vor dem Anfangsbestand",""))&amp;IF(C633="","; Beleg fehlt","")&amp;IF(N(J633)&lt;0,"; Kassenbestand negativ",""),3,250),"")</f>
        <v/>
      </c>
    </row>
    <row r="634">
      <c r="A634" s="9">
        <f>IF(OR(B634&lt;&gt;"",D634&lt;&gt;"",F634&lt;&gt;"",G634&lt;&gt;""),MAX(A$6:A633)+1,"")</f>
        <v/>
      </c>
      <c r="B634" s="10" t="n"/>
      <c r="C634" s="11" t="n"/>
      <c r="D634" s="12" t="n"/>
      <c r="E634" s="12" t="n"/>
      <c r="F634" s="13" t="n"/>
      <c r="G634" s="13" t="n"/>
      <c r="H634" s="14" t="n"/>
      <c r="I634" s="15">
        <f>IF(N(F634)+N(G634)=0,"",ROUND((N(F634)+N(G634))*N(H634)/(1+N(H634)),2))</f>
        <v/>
      </c>
      <c r="J634" s="15">
        <f>IF(OR(B634&lt;&gt;"",D634&lt;&gt;"",F634&lt;&gt;"",G634&lt;&gt;""),ROUND(Einstellungen!$B$5+SUM(F$7:F634)-SUM(G$7:G634),2),"")</f>
        <v/>
      </c>
      <c r="K634" s="16">
        <f>IF(OR(B634&lt;&gt;"",D634&lt;&gt;"",F634&lt;&gt;"",G634&lt;&gt;""),MID(IF(AND(F634&lt;&gt;"",G634&lt;&gt;""),"; Einnahme und Ausgabe in einer Zeile","")&amp;IF(AND(F634="",G634=""),"; Betrag fehlt","")&amp;IF(B634="","; Datum fehlt",IF(B634&lt;MAX(B$6:B633),"; Datum früher als darüber","")&amp;IF(AND(Einstellungen!$B$6&lt;&gt;"",B634&lt;Einstellungen!$B$6),"; Datum vor dem Anfangsbestand",""))&amp;IF(C634="","; Beleg fehlt","")&amp;IF(N(J634)&lt;0,"; Kassenbestand negativ",""),3,250),"")</f>
        <v/>
      </c>
    </row>
    <row r="635">
      <c r="A635" s="9">
        <f>IF(OR(B635&lt;&gt;"",D635&lt;&gt;"",F635&lt;&gt;"",G635&lt;&gt;""),MAX(A$6:A634)+1,"")</f>
        <v/>
      </c>
      <c r="B635" s="10" t="n"/>
      <c r="C635" s="11" t="n"/>
      <c r="D635" s="12" t="n"/>
      <c r="E635" s="12" t="n"/>
      <c r="F635" s="13" t="n"/>
      <c r="G635" s="13" t="n"/>
      <c r="H635" s="14" t="n"/>
      <c r="I635" s="15">
        <f>IF(N(F635)+N(G635)=0,"",ROUND((N(F635)+N(G635))*N(H635)/(1+N(H635)),2))</f>
        <v/>
      </c>
      <c r="J635" s="15">
        <f>IF(OR(B635&lt;&gt;"",D635&lt;&gt;"",F635&lt;&gt;"",G635&lt;&gt;""),ROUND(Einstellungen!$B$5+SUM(F$7:F635)-SUM(G$7:G635),2),"")</f>
        <v/>
      </c>
      <c r="K635" s="16">
        <f>IF(OR(B635&lt;&gt;"",D635&lt;&gt;"",F635&lt;&gt;"",G635&lt;&gt;""),MID(IF(AND(F635&lt;&gt;"",G635&lt;&gt;""),"; Einnahme und Ausgabe in einer Zeile","")&amp;IF(AND(F635="",G635=""),"; Betrag fehlt","")&amp;IF(B635="","; Datum fehlt",IF(B635&lt;MAX(B$6:B634),"; Datum früher als darüber","")&amp;IF(AND(Einstellungen!$B$6&lt;&gt;"",B635&lt;Einstellungen!$B$6),"; Datum vor dem Anfangsbestand",""))&amp;IF(C635="","; Beleg fehlt","")&amp;IF(N(J635)&lt;0,"; Kassenbestand negativ",""),3,250),"")</f>
        <v/>
      </c>
    </row>
    <row r="636">
      <c r="A636" s="9">
        <f>IF(OR(B636&lt;&gt;"",D636&lt;&gt;"",F636&lt;&gt;"",G636&lt;&gt;""),MAX(A$6:A635)+1,"")</f>
        <v/>
      </c>
      <c r="B636" s="10" t="n"/>
      <c r="C636" s="11" t="n"/>
      <c r="D636" s="12" t="n"/>
      <c r="E636" s="12" t="n"/>
      <c r="F636" s="13" t="n"/>
      <c r="G636" s="13" t="n"/>
      <c r="H636" s="14" t="n"/>
      <c r="I636" s="15">
        <f>IF(N(F636)+N(G636)=0,"",ROUND((N(F636)+N(G636))*N(H636)/(1+N(H636)),2))</f>
        <v/>
      </c>
      <c r="J636" s="15">
        <f>IF(OR(B636&lt;&gt;"",D636&lt;&gt;"",F636&lt;&gt;"",G636&lt;&gt;""),ROUND(Einstellungen!$B$5+SUM(F$7:F636)-SUM(G$7:G636),2),"")</f>
        <v/>
      </c>
      <c r="K636" s="16">
        <f>IF(OR(B636&lt;&gt;"",D636&lt;&gt;"",F636&lt;&gt;"",G636&lt;&gt;""),MID(IF(AND(F636&lt;&gt;"",G636&lt;&gt;""),"; Einnahme und Ausgabe in einer Zeile","")&amp;IF(AND(F636="",G636=""),"; Betrag fehlt","")&amp;IF(B636="","; Datum fehlt",IF(B636&lt;MAX(B$6:B635),"; Datum früher als darüber","")&amp;IF(AND(Einstellungen!$B$6&lt;&gt;"",B636&lt;Einstellungen!$B$6),"; Datum vor dem Anfangsbestand",""))&amp;IF(C636="","; Beleg fehlt","")&amp;IF(N(J636)&lt;0,"; Kassenbestand negativ",""),3,250),"")</f>
        <v/>
      </c>
    </row>
    <row r="637">
      <c r="A637" s="9">
        <f>IF(OR(B637&lt;&gt;"",D637&lt;&gt;"",F637&lt;&gt;"",G637&lt;&gt;""),MAX(A$6:A636)+1,"")</f>
        <v/>
      </c>
      <c r="B637" s="10" t="n"/>
      <c r="C637" s="11" t="n"/>
      <c r="D637" s="12" t="n"/>
      <c r="E637" s="12" t="n"/>
      <c r="F637" s="13" t="n"/>
      <c r="G637" s="13" t="n"/>
      <c r="H637" s="14" t="n"/>
      <c r="I637" s="15">
        <f>IF(N(F637)+N(G637)=0,"",ROUND((N(F637)+N(G637))*N(H637)/(1+N(H637)),2))</f>
        <v/>
      </c>
      <c r="J637" s="15">
        <f>IF(OR(B637&lt;&gt;"",D637&lt;&gt;"",F637&lt;&gt;"",G637&lt;&gt;""),ROUND(Einstellungen!$B$5+SUM(F$7:F637)-SUM(G$7:G637),2),"")</f>
        <v/>
      </c>
      <c r="K637" s="16">
        <f>IF(OR(B637&lt;&gt;"",D637&lt;&gt;"",F637&lt;&gt;"",G637&lt;&gt;""),MID(IF(AND(F637&lt;&gt;"",G637&lt;&gt;""),"; Einnahme und Ausgabe in einer Zeile","")&amp;IF(AND(F637="",G637=""),"; Betrag fehlt","")&amp;IF(B637="","; Datum fehlt",IF(B637&lt;MAX(B$6:B636),"; Datum früher als darüber","")&amp;IF(AND(Einstellungen!$B$6&lt;&gt;"",B637&lt;Einstellungen!$B$6),"; Datum vor dem Anfangsbestand",""))&amp;IF(C637="","; Beleg fehlt","")&amp;IF(N(J637)&lt;0,"; Kassenbestand negativ",""),3,250),"")</f>
        <v/>
      </c>
    </row>
    <row r="638">
      <c r="A638" s="9">
        <f>IF(OR(B638&lt;&gt;"",D638&lt;&gt;"",F638&lt;&gt;"",G638&lt;&gt;""),MAX(A$6:A637)+1,"")</f>
        <v/>
      </c>
      <c r="B638" s="10" t="n"/>
      <c r="C638" s="11" t="n"/>
      <c r="D638" s="12" t="n"/>
      <c r="E638" s="12" t="n"/>
      <c r="F638" s="13" t="n"/>
      <c r="G638" s="13" t="n"/>
      <c r="H638" s="14" t="n"/>
      <c r="I638" s="15">
        <f>IF(N(F638)+N(G638)=0,"",ROUND((N(F638)+N(G638))*N(H638)/(1+N(H638)),2))</f>
        <v/>
      </c>
      <c r="J638" s="15">
        <f>IF(OR(B638&lt;&gt;"",D638&lt;&gt;"",F638&lt;&gt;"",G638&lt;&gt;""),ROUND(Einstellungen!$B$5+SUM(F$7:F638)-SUM(G$7:G638),2),"")</f>
        <v/>
      </c>
      <c r="K638" s="16">
        <f>IF(OR(B638&lt;&gt;"",D638&lt;&gt;"",F638&lt;&gt;"",G638&lt;&gt;""),MID(IF(AND(F638&lt;&gt;"",G638&lt;&gt;""),"; Einnahme und Ausgabe in einer Zeile","")&amp;IF(AND(F638="",G638=""),"; Betrag fehlt","")&amp;IF(B638="","; Datum fehlt",IF(B638&lt;MAX(B$6:B637),"; Datum früher als darüber","")&amp;IF(AND(Einstellungen!$B$6&lt;&gt;"",B638&lt;Einstellungen!$B$6),"; Datum vor dem Anfangsbestand",""))&amp;IF(C638="","; Beleg fehlt","")&amp;IF(N(J638)&lt;0,"; Kassenbestand negativ",""),3,250),"")</f>
        <v/>
      </c>
    </row>
    <row r="639">
      <c r="A639" s="9">
        <f>IF(OR(B639&lt;&gt;"",D639&lt;&gt;"",F639&lt;&gt;"",G639&lt;&gt;""),MAX(A$6:A638)+1,"")</f>
        <v/>
      </c>
      <c r="B639" s="10" t="n"/>
      <c r="C639" s="11" t="n"/>
      <c r="D639" s="12" t="n"/>
      <c r="E639" s="12" t="n"/>
      <c r="F639" s="13" t="n"/>
      <c r="G639" s="13" t="n"/>
      <c r="H639" s="14" t="n"/>
      <c r="I639" s="15">
        <f>IF(N(F639)+N(G639)=0,"",ROUND((N(F639)+N(G639))*N(H639)/(1+N(H639)),2))</f>
        <v/>
      </c>
      <c r="J639" s="15">
        <f>IF(OR(B639&lt;&gt;"",D639&lt;&gt;"",F639&lt;&gt;"",G639&lt;&gt;""),ROUND(Einstellungen!$B$5+SUM(F$7:F639)-SUM(G$7:G639),2),"")</f>
        <v/>
      </c>
      <c r="K639" s="16">
        <f>IF(OR(B639&lt;&gt;"",D639&lt;&gt;"",F639&lt;&gt;"",G639&lt;&gt;""),MID(IF(AND(F639&lt;&gt;"",G639&lt;&gt;""),"; Einnahme und Ausgabe in einer Zeile","")&amp;IF(AND(F639="",G639=""),"; Betrag fehlt","")&amp;IF(B639="","; Datum fehlt",IF(B639&lt;MAX(B$6:B638),"; Datum früher als darüber","")&amp;IF(AND(Einstellungen!$B$6&lt;&gt;"",B639&lt;Einstellungen!$B$6),"; Datum vor dem Anfangsbestand",""))&amp;IF(C639="","; Beleg fehlt","")&amp;IF(N(J639)&lt;0,"; Kassenbestand negativ",""),3,250),"")</f>
        <v/>
      </c>
    </row>
    <row r="640">
      <c r="A640" s="9">
        <f>IF(OR(B640&lt;&gt;"",D640&lt;&gt;"",F640&lt;&gt;"",G640&lt;&gt;""),MAX(A$6:A639)+1,"")</f>
        <v/>
      </c>
      <c r="B640" s="10" t="n"/>
      <c r="C640" s="11" t="n"/>
      <c r="D640" s="12" t="n"/>
      <c r="E640" s="12" t="n"/>
      <c r="F640" s="13" t="n"/>
      <c r="G640" s="13" t="n"/>
      <c r="H640" s="14" t="n"/>
      <c r="I640" s="15">
        <f>IF(N(F640)+N(G640)=0,"",ROUND((N(F640)+N(G640))*N(H640)/(1+N(H640)),2))</f>
        <v/>
      </c>
      <c r="J640" s="15">
        <f>IF(OR(B640&lt;&gt;"",D640&lt;&gt;"",F640&lt;&gt;"",G640&lt;&gt;""),ROUND(Einstellungen!$B$5+SUM(F$7:F640)-SUM(G$7:G640),2),"")</f>
        <v/>
      </c>
      <c r="K640" s="16">
        <f>IF(OR(B640&lt;&gt;"",D640&lt;&gt;"",F640&lt;&gt;"",G640&lt;&gt;""),MID(IF(AND(F640&lt;&gt;"",G640&lt;&gt;""),"; Einnahme und Ausgabe in einer Zeile","")&amp;IF(AND(F640="",G640=""),"; Betrag fehlt","")&amp;IF(B640="","; Datum fehlt",IF(B640&lt;MAX(B$6:B639),"; Datum früher als darüber","")&amp;IF(AND(Einstellungen!$B$6&lt;&gt;"",B640&lt;Einstellungen!$B$6),"; Datum vor dem Anfangsbestand",""))&amp;IF(C640="","; Beleg fehlt","")&amp;IF(N(J640)&lt;0,"; Kassenbestand negativ",""),3,250),"")</f>
        <v/>
      </c>
    </row>
    <row r="641">
      <c r="A641" s="9">
        <f>IF(OR(B641&lt;&gt;"",D641&lt;&gt;"",F641&lt;&gt;"",G641&lt;&gt;""),MAX(A$6:A640)+1,"")</f>
        <v/>
      </c>
      <c r="B641" s="10" t="n"/>
      <c r="C641" s="11" t="n"/>
      <c r="D641" s="12" t="n"/>
      <c r="E641" s="12" t="n"/>
      <c r="F641" s="13" t="n"/>
      <c r="G641" s="13" t="n"/>
      <c r="H641" s="14" t="n"/>
      <c r="I641" s="15">
        <f>IF(N(F641)+N(G641)=0,"",ROUND((N(F641)+N(G641))*N(H641)/(1+N(H641)),2))</f>
        <v/>
      </c>
      <c r="J641" s="15">
        <f>IF(OR(B641&lt;&gt;"",D641&lt;&gt;"",F641&lt;&gt;"",G641&lt;&gt;""),ROUND(Einstellungen!$B$5+SUM(F$7:F641)-SUM(G$7:G641),2),"")</f>
        <v/>
      </c>
      <c r="K641" s="16">
        <f>IF(OR(B641&lt;&gt;"",D641&lt;&gt;"",F641&lt;&gt;"",G641&lt;&gt;""),MID(IF(AND(F641&lt;&gt;"",G641&lt;&gt;""),"; Einnahme und Ausgabe in einer Zeile","")&amp;IF(AND(F641="",G641=""),"; Betrag fehlt","")&amp;IF(B641="","; Datum fehlt",IF(B641&lt;MAX(B$6:B640),"; Datum früher als darüber","")&amp;IF(AND(Einstellungen!$B$6&lt;&gt;"",B641&lt;Einstellungen!$B$6),"; Datum vor dem Anfangsbestand",""))&amp;IF(C641="","; Beleg fehlt","")&amp;IF(N(J641)&lt;0,"; Kassenbestand negativ",""),3,250),"")</f>
        <v/>
      </c>
    </row>
    <row r="642">
      <c r="A642" s="9">
        <f>IF(OR(B642&lt;&gt;"",D642&lt;&gt;"",F642&lt;&gt;"",G642&lt;&gt;""),MAX(A$6:A641)+1,"")</f>
        <v/>
      </c>
      <c r="B642" s="10" t="n"/>
      <c r="C642" s="11" t="n"/>
      <c r="D642" s="12" t="n"/>
      <c r="E642" s="12" t="n"/>
      <c r="F642" s="13" t="n"/>
      <c r="G642" s="13" t="n"/>
      <c r="H642" s="14" t="n"/>
      <c r="I642" s="15">
        <f>IF(N(F642)+N(G642)=0,"",ROUND((N(F642)+N(G642))*N(H642)/(1+N(H642)),2))</f>
        <v/>
      </c>
      <c r="J642" s="15">
        <f>IF(OR(B642&lt;&gt;"",D642&lt;&gt;"",F642&lt;&gt;"",G642&lt;&gt;""),ROUND(Einstellungen!$B$5+SUM(F$7:F642)-SUM(G$7:G642),2),"")</f>
        <v/>
      </c>
      <c r="K642" s="16">
        <f>IF(OR(B642&lt;&gt;"",D642&lt;&gt;"",F642&lt;&gt;"",G642&lt;&gt;""),MID(IF(AND(F642&lt;&gt;"",G642&lt;&gt;""),"; Einnahme und Ausgabe in einer Zeile","")&amp;IF(AND(F642="",G642=""),"; Betrag fehlt","")&amp;IF(B642="","; Datum fehlt",IF(B642&lt;MAX(B$6:B641),"; Datum früher als darüber","")&amp;IF(AND(Einstellungen!$B$6&lt;&gt;"",B642&lt;Einstellungen!$B$6),"; Datum vor dem Anfangsbestand",""))&amp;IF(C642="","; Beleg fehlt","")&amp;IF(N(J642)&lt;0,"; Kassenbestand negativ",""),3,250),"")</f>
        <v/>
      </c>
    </row>
    <row r="643">
      <c r="A643" s="9">
        <f>IF(OR(B643&lt;&gt;"",D643&lt;&gt;"",F643&lt;&gt;"",G643&lt;&gt;""),MAX(A$6:A642)+1,"")</f>
        <v/>
      </c>
      <c r="B643" s="10" t="n"/>
      <c r="C643" s="11" t="n"/>
      <c r="D643" s="12" t="n"/>
      <c r="E643" s="12" t="n"/>
      <c r="F643" s="13" t="n"/>
      <c r="G643" s="13" t="n"/>
      <c r="H643" s="14" t="n"/>
      <c r="I643" s="15">
        <f>IF(N(F643)+N(G643)=0,"",ROUND((N(F643)+N(G643))*N(H643)/(1+N(H643)),2))</f>
        <v/>
      </c>
      <c r="J643" s="15">
        <f>IF(OR(B643&lt;&gt;"",D643&lt;&gt;"",F643&lt;&gt;"",G643&lt;&gt;""),ROUND(Einstellungen!$B$5+SUM(F$7:F643)-SUM(G$7:G643),2),"")</f>
        <v/>
      </c>
      <c r="K643" s="16">
        <f>IF(OR(B643&lt;&gt;"",D643&lt;&gt;"",F643&lt;&gt;"",G643&lt;&gt;""),MID(IF(AND(F643&lt;&gt;"",G643&lt;&gt;""),"; Einnahme und Ausgabe in einer Zeile","")&amp;IF(AND(F643="",G643=""),"; Betrag fehlt","")&amp;IF(B643="","; Datum fehlt",IF(B643&lt;MAX(B$6:B642),"; Datum früher als darüber","")&amp;IF(AND(Einstellungen!$B$6&lt;&gt;"",B643&lt;Einstellungen!$B$6),"; Datum vor dem Anfangsbestand",""))&amp;IF(C643="","; Beleg fehlt","")&amp;IF(N(J643)&lt;0,"; Kassenbestand negativ",""),3,250),"")</f>
        <v/>
      </c>
    </row>
    <row r="644">
      <c r="A644" s="9">
        <f>IF(OR(B644&lt;&gt;"",D644&lt;&gt;"",F644&lt;&gt;"",G644&lt;&gt;""),MAX(A$6:A643)+1,"")</f>
        <v/>
      </c>
      <c r="B644" s="10" t="n"/>
      <c r="C644" s="11" t="n"/>
      <c r="D644" s="12" t="n"/>
      <c r="E644" s="12" t="n"/>
      <c r="F644" s="13" t="n"/>
      <c r="G644" s="13" t="n"/>
      <c r="H644" s="14" t="n"/>
      <c r="I644" s="15">
        <f>IF(N(F644)+N(G644)=0,"",ROUND((N(F644)+N(G644))*N(H644)/(1+N(H644)),2))</f>
        <v/>
      </c>
      <c r="J644" s="15">
        <f>IF(OR(B644&lt;&gt;"",D644&lt;&gt;"",F644&lt;&gt;"",G644&lt;&gt;""),ROUND(Einstellungen!$B$5+SUM(F$7:F644)-SUM(G$7:G644),2),"")</f>
        <v/>
      </c>
      <c r="K644" s="16">
        <f>IF(OR(B644&lt;&gt;"",D644&lt;&gt;"",F644&lt;&gt;"",G644&lt;&gt;""),MID(IF(AND(F644&lt;&gt;"",G644&lt;&gt;""),"; Einnahme und Ausgabe in einer Zeile","")&amp;IF(AND(F644="",G644=""),"; Betrag fehlt","")&amp;IF(B644="","; Datum fehlt",IF(B644&lt;MAX(B$6:B643),"; Datum früher als darüber","")&amp;IF(AND(Einstellungen!$B$6&lt;&gt;"",B644&lt;Einstellungen!$B$6),"; Datum vor dem Anfangsbestand",""))&amp;IF(C644="","; Beleg fehlt","")&amp;IF(N(J644)&lt;0,"; Kassenbestand negativ",""),3,250),"")</f>
        <v/>
      </c>
    </row>
    <row r="645">
      <c r="A645" s="9">
        <f>IF(OR(B645&lt;&gt;"",D645&lt;&gt;"",F645&lt;&gt;"",G645&lt;&gt;""),MAX(A$6:A644)+1,"")</f>
        <v/>
      </c>
      <c r="B645" s="10" t="n"/>
      <c r="C645" s="11" t="n"/>
      <c r="D645" s="12" t="n"/>
      <c r="E645" s="12" t="n"/>
      <c r="F645" s="13" t="n"/>
      <c r="G645" s="13" t="n"/>
      <c r="H645" s="14" t="n"/>
      <c r="I645" s="15">
        <f>IF(N(F645)+N(G645)=0,"",ROUND((N(F645)+N(G645))*N(H645)/(1+N(H645)),2))</f>
        <v/>
      </c>
      <c r="J645" s="15">
        <f>IF(OR(B645&lt;&gt;"",D645&lt;&gt;"",F645&lt;&gt;"",G645&lt;&gt;""),ROUND(Einstellungen!$B$5+SUM(F$7:F645)-SUM(G$7:G645),2),"")</f>
        <v/>
      </c>
      <c r="K645" s="16">
        <f>IF(OR(B645&lt;&gt;"",D645&lt;&gt;"",F645&lt;&gt;"",G645&lt;&gt;""),MID(IF(AND(F645&lt;&gt;"",G645&lt;&gt;""),"; Einnahme und Ausgabe in einer Zeile","")&amp;IF(AND(F645="",G645=""),"; Betrag fehlt","")&amp;IF(B645="","; Datum fehlt",IF(B645&lt;MAX(B$6:B644),"; Datum früher als darüber","")&amp;IF(AND(Einstellungen!$B$6&lt;&gt;"",B645&lt;Einstellungen!$B$6),"; Datum vor dem Anfangsbestand",""))&amp;IF(C645="","; Beleg fehlt","")&amp;IF(N(J645)&lt;0,"; Kassenbestand negativ",""),3,250),"")</f>
        <v/>
      </c>
    </row>
    <row r="646">
      <c r="A646" s="9">
        <f>IF(OR(B646&lt;&gt;"",D646&lt;&gt;"",F646&lt;&gt;"",G646&lt;&gt;""),MAX(A$6:A645)+1,"")</f>
        <v/>
      </c>
      <c r="B646" s="10" t="n"/>
      <c r="C646" s="11" t="n"/>
      <c r="D646" s="12" t="n"/>
      <c r="E646" s="12" t="n"/>
      <c r="F646" s="13" t="n"/>
      <c r="G646" s="13" t="n"/>
      <c r="H646" s="14" t="n"/>
      <c r="I646" s="15">
        <f>IF(N(F646)+N(G646)=0,"",ROUND((N(F646)+N(G646))*N(H646)/(1+N(H646)),2))</f>
        <v/>
      </c>
      <c r="J646" s="15">
        <f>IF(OR(B646&lt;&gt;"",D646&lt;&gt;"",F646&lt;&gt;"",G646&lt;&gt;""),ROUND(Einstellungen!$B$5+SUM(F$7:F646)-SUM(G$7:G646),2),"")</f>
        <v/>
      </c>
      <c r="K646" s="16">
        <f>IF(OR(B646&lt;&gt;"",D646&lt;&gt;"",F646&lt;&gt;"",G646&lt;&gt;""),MID(IF(AND(F646&lt;&gt;"",G646&lt;&gt;""),"; Einnahme und Ausgabe in einer Zeile","")&amp;IF(AND(F646="",G646=""),"; Betrag fehlt","")&amp;IF(B646="","; Datum fehlt",IF(B646&lt;MAX(B$6:B645),"; Datum früher als darüber","")&amp;IF(AND(Einstellungen!$B$6&lt;&gt;"",B646&lt;Einstellungen!$B$6),"; Datum vor dem Anfangsbestand",""))&amp;IF(C646="","; Beleg fehlt","")&amp;IF(N(J646)&lt;0,"; Kassenbestand negativ",""),3,250),"")</f>
        <v/>
      </c>
    </row>
    <row r="647">
      <c r="A647" s="9">
        <f>IF(OR(B647&lt;&gt;"",D647&lt;&gt;"",F647&lt;&gt;"",G647&lt;&gt;""),MAX(A$6:A646)+1,"")</f>
        <v/>
      </c>
      <c r="B647" s="10" t="n"/>
      <c r="C647" s="11" t="n"/>
      <c r="D647" s="12" t="n"/>
      <c r="E647" s="12" t="n"/>
      <c r="F647" s="13" t="n"/>
      <c r="G647" s="13" t="n"/>
      <c r="H647" s="14" t="n"/>
      <c r="I647" s="15">
        <f>IF(N(F647)+N(G647)=0,"",ROUND((N(F647)+N(G647))*N(H647)/(1+N(H647)),2))</f>
        <v/>
      </c>
      <c r="J647" s="15">
        <f>IF(OR(B647&lt;&gt;"",D647&lt;&gt;"",F647&lt;&gt;"",G647&lt;&gt;""),ROUND(Einstellungen!$B$5+SUM(F$7:F647)-SUM(G$7:G647),2),"")</f>
        <v/>
      </c>
      <c r="K647" s="16">
        <f>IF(OR(B647&lt;&gt;"",D647&lt;&gt;"",F647&lt;&gt;"",G647&lt;&gt;""),MID(IF(AND(F647&lt;&gt;"",G647&lt;&gt;""),"; Einnahme und Ausgabe in einer Zeile","")&amp;IF(AND(F647="",G647=""),"; Betrag fehlt","")&amp;IF(B647="","; Datum fehlt",IF(B647&lt;MAX(B$6:B646),"; Datum früher als darüber","")&amp;IF(AND(Einstellungen!$B$6&lt;&gt;"",B647&lt;Einstellungen!$B$6),"; Datum vor dem Anfangsbestand",""))&amp;IF(C647="","; Beleg fehlt","")&amp;IF(N(J647)&lt;0,"; Kassenbestand negativ",""),3,250),"")</f>
        <v/>
      </c>
    </row>
    <row r="648">
      <c r="A648" s="9">
        <f>IF(OR(B648&lt;&gt;"",D648&lt;&gt;"",F648&lt;&gt;"",G648&lt;&gt;""),MAX(A$6:A647)+1,"")</f>
        <v/>
      </c>
      <c r="B648" s="10" t="n"/>
      <c r="C648" s="11" t="n"/>
      <c r="D648" s="12" t="n"/>
      <c r="E648" s="12" t="n"/>
      <c r="F648" s="13" t="n"/>
      <c r="G648" s="13" t="n"/>
      <c r="H648" s="14" t="n"/>
      <c r="I648" s="15">
        <f>IF(N(F648)+N(G648)=0,"",ROUND((N(F648)+N(G648))*N(H648)/(1+N(H648)),2))</f>
        <v/>
      </c>
      <c r="J648" s="15">
        <f>IF(OR(B648&lt;&gt;"",D648&lt;&gt;"",F648&lt;&gt;"",G648&lt;&gt;""),ROUND(Einstellungen!$B$5+SUM(F$7:F648)-SUM(G$7:G648),2),"")</f>
        <v/>
      </c>
      <c r="K648" s="16">
        <f>IF(OR(B648&lt;&gt;"",D648&lt;&gt;"",F648&lt;&gt;"",G648&lt;&gt;""),MID(IF(AND(F648&lt;&gt;"",G648&lt;&gt;""),"; Einnahme und Ausgabe in einer Zeile","")&amp;IF(AND(F648="",G648=""),"; Betrag fehlt","")&amp;IF(B648="","; Datum fehlt",IF(B648&lt;MAX(B$6:B647),"; Datum früher als darüber","")&amp;IF(AND(Einstellungen!$B$6&lt;&gt;"",B648&lt;Einstellungen!$B$6),"; Datum vor dem Anfangsbestand",""))&amp;IF(C648="","; Beleg fehlt","")&amp;IF(N(J648)&lt;0,"; Kassenbestand negativ",""),3,250),"")</f>
        <v/>
      </c>
    </row>
    <row r="649">
      <c r="A649" s="9">
        <f>IF(OR(B649&lt;&gt;"",D649&lt;&gt;"",F649&lt;&gt;"",G649&lt;&gt;""),MAX(A$6:A648)+1,"")</f>
        <v/>
      </c>
      <c r="B649" s="10" t="n"/>
      <c r="C649" s="11" t="n"/>
      <c r="D649" s="12" t="n"/>
      <c r="E649" s="12" t="n"/>
      <c r="F649" s="13" t="n"/>
      <c r="G649" s="13" t="n"/>
      <c r="H649" s="14" t="n"/>
      <c r="I649" s="15">
        <f>IF(N(F649)+N(G649)=0,"",ROUND((N(F649)+N(G649))*N(H649)/(1+N(H649)),2))</f>
        <v/>
      </c>
      <c r="J649" s="15">
        <f>IF(OR(B649&lt;&gt;"",D649&lt;&gt;"",F649&lt;&gt;"",G649&lt;&gt;""),ROUND(Einstellungen!$B$5+SUM(F$7:F649)-SUM(G$7:G649),2),"")</f>
        <v/>
      </c>
      <c r="K649" s="16">
        <f>IF(OR(B649&lt;&gt;"",D649&lt;&gt;"",F649&lt;&gt;"",G649&lt;&gt;""),MID(IF(AND(F649&lt;&gt;"",G649&lt;&gt;""),"; Einnahme und Ausgabe in einer Zeile","")&amp;IF(AND(F649="",G649=""),"; Betrag fehlt","")&amp;IF(B649="","; Datum fehlt",IF(B649&lt;MAX(B$6:B648),"; Datum früher als darüber","")&amp;IF(AND(Einstellungen!$B$6&lt;&gt;"",B649&lt;Einstellungen!$B$6),"; Datum vor dem Anfangsbestand",""))&amp;IF(C649="","; Beleg fehlt","")&amp;IF(N(J649)&lt;0,"; Kassenbestand negativ",""),3,250),"")</f>
        <v/>
      </c>
    </row>
    <row r="650">
      <c r="A650" s="9">
        <f>IF(OR(B650&lt;&gt;"",D650&lt;&gt;"",F650&lt;&gt;"",G650&lt;&gt;""),MAX(A$6:A649)+1,"")</f>
        <v/>
      </c>
      <c r="B650" s="10" t="n"/>
      <c r="C650" s="11" t="n"/>
      <c r="D650" s="12" t="n"/>
      <c r="E650" s="12" t="n"/>
      <c r="F650" s="13" t="n"/>
      <c r="G650" s="13" t="n"/>
      <c r="H650" s="14" t="n"/>
      <c r="I650" s="15">
        <f>IF(N(F650)+N(G650)=0,"",ROUND((N(F650)+N(G650))*N(H650)/(1+N(H650)),2))</f>
        <v/>
      </c>
      <c r="J650" s="15">
        <f>IF(OR(B650&lt;&gt;"",D650&lt;&gt;"",F650&lt;&gt;"",G650&lt;&gt;""),ROUND(Einstellungen!$B$5+SUM(F$7:F650)-SUM(G$7:G650),2),"")</f>
        <v/>
      </c>
      <c r="K650" s="16">
        <f>IF(OR(B650&lt;&gt;"",D650&lt;&gt;"",F650&lt;&gt;"",G650&lt;&gt;""),MID(IF(AND(F650&lt;&gt;"",G650&lt;&gt;""),"; Einnahme und Ausgabe in einer Zeile","")&amp;IF(AND(F650="",G650=""),"; Betrag fehlt","")&amp;IF(B650="","; Datum fehlt",IF(B650&lt;MAX(B$6:B649),"; Datum früher als darüber","")&amp;IF(AND(Einstellungen!$B$6&lt;&gt;"",B650&lt;Einstellungen!$B$6),"; Datum vor dem Anfangsbestand",""))&amp;IF(C650="","; Beleg fehlt","")&amp;IF(N(J650)&lt;0,"; Kassenbestand negativ",""),3,250),"")</f>
        <v/>
      </c>
    </row>
    <row r="651">
      <c r="A651" s="9">
        <f>IF(OR(B651&lt;&gt;"",D651&lt;&gt;"",F651&lt;&gt;"",G651&lt;&gt;""),MAX(A$6:A650)+1,"")</f>
        <v/>
      </c>
      <c r="B651" s="10" t="n"/>
      <c r="C651" s="11" t="n"/>
      <c r="D651" s="12" t="n"/>
      <c r="E651" s="12" t="n"/>
      <c r="F651" s="13" t="n"/>
      <c r="G651" s="13" t="n"/>
      <c r="H651" s="14" t="n"/>
      <c r="I651" s="15">
        <f>IF(N(F651)+N(G651)=0,"",ROUND((N(F651)+N(G651))*N(H651)/(1+N(H651)),2))</f>
        <v/>
      </c>
      <c r="J651" s="15">
        <f>IF(OR(B651&lt;&gt;"",D651&lt;&gt;"",F651&lt;&gt;"",G651&lt;&gt;""),ROUND(Einstellungen!$B$5+SUM(F$7:F651)-SUM(G$7:G651),2),"")</f>
        <v/>
      </c>
      <c r="K651" s="16">
        <f>IF(OR(B651&lt;&gt;"",D651&lt;&gt;"",F651&lt;&gt;"",G651&lt;&gt;""),MID(IF(AND(F651&lt;&gt;"",G651&lt;&gt;""),"; Einnahme und Ausgabe in einer Zeile","")&amp;IF(AND(F651="",G651=""),"; Betrag fehlt","")&amp;IF(B651="","; Datum fehlt",IF(B651&lt;MAX(B$6:B650),"; Datum früher als darüber","")&amp;IF(AND(Einstellungen!$B$6&lt;&gt;"",B651&lt;Einstellungen!$B$6),"; Datum vor dem Anfangsbestand",""))&amp;IF(C651="","; Beleg fehlt","")&amp;IF(N(J651)&lt;0,"; Kassenbestand negativ",""),3,250),"")</f>
        <v/>
      </c>
    </row>
    <row r="652">
      <c r="A652" s="9">
        <f>IF(OR(B652&lt;&gt;"",D652&lt;&gt;"",F652&lt;&gt;"",G652&lt;&gt;""),MAX(A$6:A651)+1,"")</f>
        <v/>
      </c>
      <c r="B652" s="10" t="n"/>
      <c r="C652" s="11" t="n"/>
      <c r="D652" s="12" t="n"/>
      <c r="E652" s="12" t="n"/>
      <c r="F652" s="13" t="n"/>
      <c r="G652" s="13" t="n"/>
      <c r="H652" s="14" t="n"/>
      <c r="I652" s="15">
        <f>IF(N(F652)+N(G652)=0,"",ROUND((N(F652)+N(G652))*N(H652)/(1+N(H652)),2))</f>
        <v/>
      </c>
      <c r="J652" s="15">
        <f>IF(OR(B652&lt;&gt;"",D652&lt;&gt;"",F652&lt;&gt;"",G652&lt;&gt;""),ROUND(Einstellungen!$B$5+SUM(F$7:F652)-SUM(G$7:G652),2),"")</f>
        <v/>
      </c>
      <c r="K652" s="16">
        <f>IF(OR(B652&lt;&gt;"",D652&lt;&gt;"",F652&lt;&gt;"",G652&lt;&gt;""),MID(IF(AND(F652&lt;&gt;"",G652&lt;&gt;""),"; Einnahme und Ausgabe in einer Zeile","")&amp;IF(AND(F652="",G652=""),"; Betrag fehlt","")&amp;IF(B652="","; Datum fehlt",IF(B652&lt;MAX(B$6:B651),"; Datum früher als darüber","")&amp;IF(AND(Einstellungen!$B$6&lt;&gt;"",B652&lt;Einstellungen!$B$6),"; Datum vor dem Anfangsbestand",""))&amp;IF(C652="","; Beleg fehlt","")&amp;IF(N(J652)&lt;0,"; Kassenbestand negativ",""),3,250),"")</f>
        <v/>
      </c>
    </row>
    <row r="653">
      <c r="A653" s="9">
        <f>IF(OR(B653&lt;&gt;"",D653&lt;&gt;"",F653&lt;&gt;"",G653&lt;&gt;""),MAX(A$6:A652)+1,"")</f>
        <v/>
      </c>
      <c r="B653" s="10" t="n"/>
      <c r="C653" s="11" t="n"/>
      <c r="D653" s="12" t="n"/>
      <c r="E653" s="12" t="n"/>
      <c r="F653" s="13" t="n"/>
      <c r="G653" s="13" t="n"/>
      <c r="H653" s="14" t="n"/>
      <c r="I653" s="15">
        <f>IF(N(F653)+N(G653)=0,"",ROUND((N(F653)+N(G653))*N(H653)/(1+N(H653)),2))</f>
        <v/>
      </c>
      <c r="J653" s="15">
        <f>IF(OR(B653&lt;&gt;"",D653&lt;&gt;"",F653&lt;&gt;"",G653&lt;&gt;""),ROUND(Einstellungen!$B$5+SUM(F$7:F653)-SUM(G$7:G653),2),"")</f>
        <v/>
      </c>
      <c r="K653" s="16">
        <f>IF(OR(B653&lt;&gt;"",D653&lt;&gt;"",F653&lt;&gt;"",G653&lt;&gt;""),MID(IF(AND(F653&lt;&gt;"",G653&lt;&gt;""),"; Einnahme und Ausgabe in einer Zeile","")&amp;IF(AND(F653="",G653=""),"; Betrag fehlt","")&amp;IF(B653="","; Datum fehlt",IF(B653&lt;MAX(B$6:B652),"; Datum früher als darüber","")&amp;IF(AND(Einstellungen!$B$6&lt;&gt;"",B653&lt;Einstellungen!$B$6),"; Datum vor dem Anfangsbestand",""))&amp;IF(C653="","; Beleg fehlt","")&amp;IF(N(J653)&lt;0,"; Kassenbestand negativ",""),3,250),"")</f>
        <v/>
      </c>
    </row>
    <row r="654">
      <c r="A654" s="9">
        <f>IF(OR(B654&lt;&gt;"",D654&lt;&gt;"",F654&lt;&gt;"",G654&lt;&gt;""),MAX(A$6:A653)+1,"")</f>
        <v/>
      </c>
      <c r="B654" s="10" t="n"/>
      <c r="C654" s="11" t="n"/>
      <c r="D654" s="12" t="n"/>
      <c r="E654" s="12" t="n"/>
      <c r="F654" s="13" t="n"/>
      <c r="G654" s="13" t="n"/>
      <c r="H654" s="14" t="n"/>
      <c r="I654" s="15">
        <f>IF(N(F654)+N(G654)=0,"",ROUND((N(F654)+N(G654))*N(H654)/(1+N(H654)),2))</f>
        <v/>
      </c>
      <c r="J654" s="15">
        <f>IF(OR(B654&lt;&gt;"",D654&lt;&gt;"",F654&lt;&gt;"",G654&lt;&gt;""),ROUND(Einstellungen!$B$5+SUM(F$7:F654)-SUM(G$7:G654),2),"")</f>
        <v/>
      </c>
      <c r="K654" s="16">
        <f>IF(OR(B654&lt;&gt;"",D654&lt;&gt;"",F654&lt;&gt;"",G654&lt;&gt;""),MID(IF(AND(F654&lt;&gt;"",G654&lt;&gt;""),"; Einnahme und Ausgabe in einer Zeile","")&amp;IF(AND(F654="",G654=""),"; Betrag fehlt","")&amp;IF(B654="","; Datum fehlt",IF(B654&lt;MAX(B$6:B653),"; Datum früher als darüber","")&amp;IF(AND(Einstellungen!$B$6&lt;&gt;"",B654&lt;Einstellungen!$B$6),"; Datum vor dem Anfangsbestand",""))&amp;IF(C654="","; Beleg fehlt","")&amp;IF(N(J654)&lt;0,"; Kassenbestand negativ",""),3,250),"")</f>
        <v/>
      </c>
    </row>
    <row r="655">
      <c r="A655" s="9">
        <f>IF(OR(B655&lt;&gt;"",D655&lt;&gt;"",F655&lt;&gt;"",G655&lt;&gt;""),MAX(A$6:A654)+1,"")</f>
        <v/>
      </c>
      <c r="B655" s="10" t="n"/>
      <c r="C655" s="11" t="n"/>
      <c r="D655" s="12" t="n"/>
      <c r="E655" s="12" t="n"/>
      <c r="F655" s="13" t="n"/>
      <c r="G655" s="13" t="n"/>
      <c r="H655" s="14" t="n"/>
      <c r="I655" s="15">
        <f>IF(N(F655)+N(G655)=0,"",ROUND((N(F655)+N(G655))*N(H655)/(1+N(H655)),2))</f>
        <v/>
      </c>
      <c r="J655" s="15">
        <f>IF(OR(B655&lt;&gt;"",D655&lt;&gt;"",F655&lt;&gt;"",G655&lt;&gt;""),ROUND(Einstellungen!$B$5+SUM(F$7:F655)-SUM(G$7:G655),2),"")</f>
        <v/>
      </c>
      <c r="K655" s="16">
        <f>IF(OR(B655&lt;&gt;"",D655&lt;&gt;"",F655&lt;&gt;"",G655&lt;&gt;""),MID(IF(AND(F655&lt;&gt;"",G655&lt;&gt;""),"; Einnahme und Ausgabe in einer Zeile","")&amp;IF(AND(F655="",G655=""),"; Betrag fehlt","")&amp;IF(B655="","; Datum fehlt",IF(B655&lt;MAX(B$6:B654),"; Datum früher als darüber","")&amp;IF(AND(Einstellungen!$B$6&lt;&gt;"",B655&lt;Einstellungen!$B$6),"; Datum vor dem Anfangsbestand",""))&amp;IF(C655="","; Beleg fehlt","")&amp;IF(N(J655)&lt;0,"; Kassenbestand negativ",""),3,250),"")</f>
        <v/>
      </c>
    </row>
    <row r="656">
      <c r="A656" s="9">
        <f>IF(OR(B656&lt;&gt;"",D656&lt;&gt;"",F656&lt;&gt;"",G656&lt;&gt;""),MAX(A$6:A655)+1,"")</f>
        <v/>
      </c>
      <c r="B656" s="10" t="n"/>
      <c r="C656" s="11" t="n"/>
      <c r="D656" s="12" t="n"/>
      <c r="E656" s="12" t="n"/>
      <c r="F656" s="13" t="n"/>
      <c r="G656" s="13" t="n"/>
      <c r="H656" s="14" t="n"/>
      <c r="I656" s="15">
        <f>IF(N(F656)+N(G656)=0,"",ROUND((N(F656)+N(G656))*N(H656)/(1+N(H656)),2))</f>
        <v/>
      </c>
      <c r="J656" s="15">
        <f>IF(OR(B656&lt;&gt;"",D656&lt;&gt;"",F656&lt;&gt;"",G656&lt;&gt;""),ROUND(Einstellungen!$B$5+SUM(F$7:F656)-SUM(G$7:G656),2),"")</f>
        <v/>
      </c>
      <c r="K656" s="16">
        <f>IF(OR(B656&lt;&gt;"",D656&lt;&gt;"",F656&lt;&gt;"",G656&lt;&gt;""),MID(IF(AND(F656&lt;&gt;"",G656&lt;&gt;""),"; Einnahme und Ausgabe in einer Zeile","")&amp;IF(AND(F656="",G656=""),"; Betrag fehlt","")&amp;IF(B656="","; Datum fehlt",IF(B656&lt;MAX(B$6:B655),"; Datum früher als darüber","")&amp;IF(AND(Einstellungen!$B$6&lt;&gt;"",B656&lt;Einstellungen!$B$6),"; Datum vor dem Anfangsbestand",""))&amp;IF(C656="","; Beleg fehlt","")&amp;IF(N(J656)&lt;0,"; Kassenbestand negativ",""),3,250),"")</f>
        <v/>
      </c>
    </row>
    <row r="657">
      <c r="A657" s="9">
        <f>IF(OR(B657&lt;&gt;"",D657&lt;&gt;"",F657&lt;&gt;"",G657&lt;&gt;""),MAX(A$6:A656)+1,"")</f>
        <v/>
      </c>
      <c r="B657" s="10" t="n"/>
      <c r="C657" s="11" t="n"/>
      <c r="D657" s="12" t="n"/>
      <c r="E657" s="12" t="n"/>
      <c r="F657" s="13" t="n"/>
      <c r="G657" s="13" t="n"/>
      <c r="H657" s="14" t="n"/>
      <c r="I657" s="15">
        <f>IF(N(F657)+N(G657)=0,"",ROUND((N(F657)+N(G657))*N(H657)/(1+N(H657)),2))</f>
        <v/>
      </c>
      <c r="J657" s="15">
        <f>IF(OR(B657&lt;&gt;"",D657&lt;&gt;"",F657&lt;&gt;"",G657&lt;&gt;""),ROUND(Einstellungen!$B$5+SUM(F$7:F657)-SUM(G$7:G657),2),"")</f>
        <v/>
      </c>
      <c r="K657" s="16">
        <f>IF(OR(B657&lt;&gt;"",D657&lt;&gt;"",F657&lt;&gt;"",G657&lt;&gt;""),MID(IF(AND(F657&lt;&gt;"",G657&lt;&gt;""),"; Einnahme und Ausgabe in einer Zeile","")&amp;IF(AND(F657="",G657=""),"; Betrag fehlt","")&amp;IF(B657="","; Datum fehlt",IF(B657&lt;MAX(B$6:B656),"; Datum früher als darüber","")&amp;IF(AND(Einstellungen!$B$6&lt;&gt;"",B657&lt;Einstellungen!$B$6),"; Datum vor dem Anfangsbestand",""))&amp;IF(C657="","; Beleg fehlt","")&amp;IF(N(J657)&lt;0,"; Kassenbestand negativ",""),3,250),"")</f>
        <v/>
      </c>
    </row>
    <row r="658">
      <c r="A658" s="9">
        <f>IF(OR(B658&lt;&gt;"",D658&lt;&gt;"",F658&lt;&gt;"",G658&lt;&gt;""),MAX(A$6:A657)+1,"")</f>
        <v/>
      </c>
      <c r="B658" s="10" t="n"/>
      <c r="C658" s="11" t="n"/>
      <c r="D658" s="12" t="n"/>
      <c r="E658" s="12" t="n"/>
      <c r="F658" s="13" t="n"/>
      <c r="G658" s="13" t="n"/>
      <c r="H658" s="14" t="n"/>
      <c r="I658" s="15">
        <f>IF(N(F658)+N(G658)=0,"",ROUND((N(F658)+N(G658))*N(H658)/(1+N(H658)),2))</f>
        <v/>
      </c>
      <c r="J658" s="15">
        <f>IF(OR(B658&lt;&gt;"",D658&lt;&gt;"",F658&lt;&gt;"",G658&lt;&gt;""),ROUND(Einstellungen!$B$5+SUM(F$7:F658)-SUM(G$7:G658),2),"")</f>
        <v/>
      </c>
      <c r="K658" s="16">
        <f>IF(OR(B658&lt;&gt;"",D658&lt;&gt;"",F658&lt;&gt;"",G658&lt;&gt;""),MID(IF(AND(F658&lt;&gt;"",G658&lt;&gt;""),"; Einnahme und Ausgabe in einer Zeile","")&amp;IF(AND(F658="",G658=""),"; Betrag fehlt","")&amp;IF(B658="","; Datum fehlt",IF(B658&lt;MAX(B$6:B657),"; Datum früher als darüber","")&amp;IF(AND(Einstellungen!$B$6&lt;&gt;"",B658&lt;Einstellungen!$B$6),"; Datum vor dem Anfangsbestand",""))&amp;IF(C658="","; Beleg fehlt","")&amp;IF(N(J658)&lt;0,"; Kassenbestand negativ",""),3,250),"")</f>
        <v/>
      </c>
    </row>
    <row r="659">
      <c r="A659" s="9">
        <f>IF(OR(B659&lt;&gt;"",D659&lt;&gt;"",F659&lt;&gt;"",G659&lt;&gt;""),MAX(A$6:A658)+1,"")</f>
        <v/>
      </c>
      <c r="B659" s="10" t="n"/>
      <c r="C659" s="11" t="n"/>
      <c r="D659" s="12" t="n"/>
      <c r="E659" s="12" t="n"/>
      <c r="F659" s="13" t="n"/>
      <c r="G659" s="13" t="n"/>
      <c r="H659" s="14" t="n"/>
      <c r="I659" s="15">
        <f>IF(N(F659)+N(G659)=0,"",ROUND((N(F659)+N(G659))*N(H659)/(1+N(H659)),2))</f>
        <v/>
      </c>
      <c r="J659" s="15">
        <f>IF(OR(B659&lt;&gt;"",D659&lt;&gt;"",F659&lt;&gt;"",G659&lt;&gt;""),ROUND(Einstellungen!$B$5+SUM(F$7:F659)-SUM(G$7:G659),2),"")</f>
        <v/>
      </c>
      <c r="K659" s="16">
        <f>IF(OR(B659&lt;&gt;"",D659&lt;&gt;"",F659&lt;&gt;"",G659&lt;&gt;""),MID(IF(AND(F659&lt;&gt;"",G659&lt;&gt;""),"; Einnahme und Ausgabe in einer Zeile","")&amp;IF(AND(F659="",G659=""),"; Betrag fehlt","")&amp;IF(B659="","; Datum fehlt",IF(B659&lt;MAX(B$6:B658),"; Datum früher als darüber","")&amp;IF(AND(Einstellungen!$B$6&lt;&gt;"",B659&lt;Einstellungen!$B$6),"; Datum vor dem Anfangsbestand",""))&amp;IF(C659="","; Beleg fehlt","")&amp;IF(N(J659)&lt;0,"; Kassenbestand negativ",""),3,250),"")</f>
        <v/>
      </c>
    </row>
    <row r="660">
      <c r="A660" s="9">
        <f>IF(OR(B660&lt;&gt;"",D660&lt;&gt;"",F660&lt;&gt;"",G660&lt;&gt;""),MAX(A$6:A659)+1,"")</f>
        <v/>
      </c>
      <c r="B660" s="10" t="n"/>
      <c r="C660" s="11" t="n"/>
      <c r="D660" s="12" t="n"/>
      <c r="E660" s="12" t="n"/>
      <c r="F660" s="13" t="n"/>
      <c r="G660" s="13" t="n"/>
      <c r="H660" s="14" t="n"/>
      <c r="I660" s="15">
        <f>IF(N(F660)+N(G660)=0,"",ROUND((N(F660)+N(G660))*N(H660)/(1+N(H660)),2))</f>
        <v/>
      </c>
      <c r="J660" s="15">
        <f>IF(OR(B660&lt;&gt;"",D660&lt;&gt;"",F660&lt;&gt;"",G660&lt;&gt;""),ROUND(Einstellungen!$B$5+SUM(F$7:F660)-SUM(G$7:G660),2),"")</f>
        <v/>
      </c>
      <c r="K660" s="16">
        <f>IF(OR(B660&lt;&gt;"",D660&lt;&gt;"",F660&lt;&gt;"",G660&lt;&gt;""),MID(IF(AND(F660&lt;&gt;"",G660&lt;&gt;""),"; Einnahme und Ausgabe in einer Zeile","")&amp;IF(AND(F660="",G660=""),"; Betrag fehlt","")&amp;IF(B660="","; Datum fehlt",IF(B660&lt;MAX(B$6:B659),"; Datum früher als darüber","")&amp;IF(AND(Einstellungen!$B$6&lt;&gt;"",B660&lt;Einstellungen!$B$6),"; Datum vor dem Anfangsbestand",""))&amp;IF(C660="","; Beleg fehlt","")&amp;IF(N(J660)&lt;0,"; Kassenbestand negativ",""),3,250),"")</f>
        <v/>
      </c>
    </row>
    <row r="661">
      <c r="A661" s="9">
        <f>IF(OR(B661&lt;&gt;"",D661&lt;&gt;"",F661&lt;&gt;"",G661&lt;&gt;""),MAX(A$6:A660)+1,"")</f>
        <v/>
      </c>
      <c r="B661" s="10" t="n"/>
      <c r="C661" s="11" t="n"/>
      <c r="D661" s="12" t="n"/>
      <c r="E661" s="12" t="n"/>
      <c r="F661" s="13" t="n"/>
      <c r="G661" s="13" t="n"/>
      <c r="H661" s="14" t="n"/>
      <c r="I661" s="15">
        <f>IF(N(F661)+N(G661)=0,"",ROUND((N(F661)+N(G661))*N(H661)/(1+N(H661)),2))</f>
        <v/>
      </c>
      <c r="J661" s="15">
        <f>IF(OR(B661&lt;&gt;"",D661&lt;&gt;"",F661&lt;&gt;"",G661&lt;&gt;""),ROUND(Einstellungen!$B$5+SUM(F$7:F661)-SUM(G$7:G661),2),"")</f>
        <v/>
      </c>
      <c r="K661" s="16">
        <f>IF(OR(B661&lt;&gt;"",D661&lt;&gt;"",F661&lt;&gt;"",G661&lt;&gt;""),MID(IF(AND(F661&lt;&gt;"",G661&lt;&gt;""),"; Einnahme und Ausgabe in einer Zeile","")&amp;IF(AND(F661="",G661=""),"; Betrag fehlt","")&amp;IF(B661="","; Datum fehlt",IF(B661&lt;MAX(B$6:B660),"; Datum früher als darüber","")&amp;IF(AND(Einstellungen!$B$6&lt;&gt;"",B661&lt;Einstellungen!$B$6),"; Datum vor dem Anfangsbestand",""))&amp;IF(C661="","; Beleg fehlt","")&amp;IF(N(J661)&lt;0,"; Kassenbestand negativ",""),3,250),"")</f>
        <v/>
      </c>
    </row>
    <row r="662">
      <c r="A662" s="9">
        <f>IF(OR(B662&lt;&gt;"",D662&lt;&gt;"",F662&lt;&gt;"",G662&lt;&gt;""),MAX(A$6:A661)+1,"")</f>
        <v/>
      </c>
      <c r="B662" s="10" t="n"/>
      <c r="C662" s="11" t="n"/>
      <c r="D662" s="12" t="n"/>
      <c r="E662" s="12" t="n"/>
      <c r="F662" s="13" t="n"/>
      <c r="G662" s="13" t="n"/>
      <c r="H662" s="14" t="n"/>
      <c r="I662" s="15">
        <f>IF(N(F662)+N(G662)=0,"",ROUND((N(F662)+N(G662))*N(H662)/(1+N(H662)),2))</f>
        <v/>
      </c>
      <c r="J662" s="15">
        <f>IF(OR(B662&lt;&gt;"",D662&lt;&gt;"",F662&lt;&gt;"",G662&lt;&gt;""),ROUND(Einstellungen!$B$5+SUM(F$7:F662)-SUM(G$7:G662),2),"")</f>
        <v/>
      </c>
      <c r="K662" s="16">
        <f>IF(OR(B662&lt;&gt;"",D662&lt;&gt;"",F662&lt;&gt;"",G662&lt;&gt;""),MID(IF(AND(F662&lt;&gt;"",G662&lt;&gt;""),"; Einnahme und Ausgabe in einer Zeile","")&amp;IF(AND(F662="",G662=""),"; Betrag fehlt","")&amp;IF(B662="","; Datum fehlt",IF(B662&lt;MAX(B$6:B661),"; Datum früher als darüber","")&amp;IF(AND(Einstellungen!$B$6&lt;&gt;"",B662&lt;Einstellungen!$B$6),"; Datum vor dem Anfangsbestand",""))&amp;IF(C662="","; Beleg fehlt","")&amp;IF(N(J662)&lt;0,"; Kassenbestand negativ",""),3,250),"")</f>
        <v/>
      </c>
    </row>
    <row r="663">
      <c r="A663" s="9">
        <f>IF(OR(B663&lt;&gt;"",D663&lt;&gt;"",F663&lt;&gt;"",G663&lt;&gt;""),MAX(A$6:A662)+1,"")</f>
        <v/>
      </c>
      <c r="B663" s="10" t="n"/>
      <c r="C663" s="11" t="n"/>
      <c r="D663" s="12" t="n"/>
      <c r="E663" s="12" t="n"/>
      <c r="F663" s="13" t="n"/>
      <c r="G663" s="13" t="n"/>
      <c r="H663" s="14" t="n"/>
      <c r="I663" s="15">
        <f>IF(N(F663)+N(G663)=0,"",ROUND((N(F663)+N(G663))*N(H663)/(1+N(H663)),2))</f>
        <v/>
      </c>
      <c r="J663" s="15">
        <f>IF(OR(B663&lt;&gt;"",D663&lt;&gt;"",F663&lt;&gt;"",G663&lt;&gt;""),ROUND(Einstellungen!$B$5+SUM(F$7:F663)-SUM(G$7:G663),2),"")</f>
        <v/>
      </c>
      <c r="K663" s="16">
        <f>IF(OR(B663&lt;&gt;"",D663&lt;&gt;"",F663&lt;&gt;"",G663&lt;&gt;""),MID(IF(AND(F663&lt;&gt;"",G663&lt;&gt;""),"; Einnahme und Ausgabe in einer Zeile","")&amp;IF(AND(F663="",G663=""),"; Betrag fehlt","")&amp;IF(B663="","; Datum fehlt",IF(B663&lt;MAX(B$6:B662),"; Datum früher als darüber","")&amp;IF(AND(Einstellungen!$B$6&lt;&gt;"",B663&lt;Einstellungen!$B$6),"; Datum vor dem Anfangsbestand",""))&amp;IF(C663="","; Beleg fehlt","")&amp;IF(N(J663)&lt;0,"; Kassenbestand negativ",""),3,250),"")</f>
        <v/>
      </c>
    </row>
    <row r="664">
      <c r="A664" s="9">
        <f>IF(OR(B664&lt;&gt;"",D664&lt;&gt;"",F664&lt;&gt;"",G664&lt;&gt;""),MAX(A$6:A663)+1,"")</f>
        <v/>
      </c>
      <c r="B664" s="10" t="n"/>
      <c r="C664" s="11" t="n"/>
      <c r="D664" s="12" t="n"/>
      <c r="E664" s="12" t="n"/>
      <c r="F664" s="13" t="n"/>
      <c r="G664" s="13" t="n"/>
      <c r="H664" s="14" t="n"/>
      <c r="I664" s="15">
        <f>IF(N(F664)+N(G664)=0,"",ROUND((N(F664)+N(G664))*N(H664)/(1+N(H664)),2))</f>
        <v/>
      </c>
      <c r="J664" s="15">
        <f>IF(OR(B664&lt;&gt;"",D664&lt;&gt;"",F664&lt;&gt;"",G664&lt;&gt;""),ROUND(Einstellungen!$B$5+SUM(F$7:F664)-SUM(G$7:G664),2),"")</f>
        <v/>
      </c>
      <c r="K664" s="16">
        <f>IF(OR(B664&lt;&gt;"",D664&lt;&gt;"",F664&lt;&gt;"",G664&lt;&gt;""),MID(IF(AND(F664&lt;&gt;"",G664&lt;&gt;""),"; Einnahme und Ausgabe in einer Zeile","")&amp;IF(AND(F664="",G664=""),"; Betrag fehlt","")&amp;IF(B664="","; Datum fehlt",IF(B664&lt;MAX(B$6:B663),"; Datum früher als darüber","")&amp;IF(AND(Einstellungen!$B$6&lt;&gt;"",B664&lt;Einstellungen!$B$6),"; Datum vor dem Anfangsbestand",""))&amp;IF(C664="","; Beleg fehlt","")&amp;IF(N(J664)&lt;0,"; Kassenbestand negativ",""),3,250),"")</f>
        <v/>
      </c>
    </row>
    <row r="665">
      <c r="A665" s="9">
        <f>IF(OR(B665&lt;&gt;"",D665&lt;&gt;"",F665&lt;&gt;"",G665&lt;&gt;""),MAX(A$6:A664)+1,"")</f>
        <v/>
      </c>
      <c r="B665" s="10" t="n"/>
      <c r="C665" s="11" t="n"/>
      <c r="D665" s="12" t="n"/>
      <c r="E665" s="12" t="n"/>
      <c r="F665" s="13" t="n"/>
      <c r="G665" s="13" t="n"/>
      <c r="H665" s="14" t="n"/>
      <c r="I665" s="15">
        <f>IF(N(F665)+N(G665)=0,"",ROUND((N(F665)+N(G665))*N(H665)/(1+N(H665)),2))</f>
        <v/>
      </c>
      <c r="J665" s="15">
        <f>IF(OR(B665&lt;&gt;"",D665&lt;&gt;"",F665&lt;&gt;"",G665&lt;&gt;""),ROUND(Einstellungen!$B$5+SUM(F$7:F665)-SUM(G$7:G665),2),"")</f>
        <v/>
      </c>
      <c r="K665" s="16">
        <f>IF(OR(B665&lt;&gt;"",D665&lt;&gt;"",F665&lt;&gt;"",G665&lt;&gt;""),MID(IF(AND(F665&lt;&gt;"",G665&lt;&gt;""),"; Einnahme und Ausgabe in einer Zeile","")&amp;IF(AND(F665="",G665=""),"; Betrag fehlt","")&amp;IF(B665="","; Datum fehlt",IF(B665&lt;MAX(B$6:B664),"; Datum früher als darüber","")&amp;IF(AND(Einstellungen!$B$6&lt;&gt;"",B665&lt;Einstellungen!$B$6),"; Datum vor dem Anfangsbestand",""))&amp;IF(C665="","; Beleg fehlt","")&amp;IF(N(J665)&lt;0,"; Kassenbestand negativ",""),3,250),"")</f>
        <v/>
      </c>
    </row>
    <row r="666">
      <c r="A666" s="9">
        <f>IF(OR(B666&lt;&gt;"",D666&lt;&gt;"",F666&lt;&gt;"",G666&lt;&gt;""),MAX(A$6:A665)+1,"")</f>
        <v/>
      </c>
      <c r="B666" s="10" t="n"/>
      <c r="C666" s="11" t="n"/>
      <c r="D666" s="12" t="n"/>
      <c r="E666" s="12" t="n"/>
      <c r="F666" s="13" t="n"/>
      <c r="G666" s="13" t="n"/>
      <c r="H666" s="14" t="n"/>
      <c r="I666" s="15">
        <f>IF(N(F666)+N(G666)=0,"",ROUND((N(F666)+N(G666))*N(H666)/(1+N(H666)),2))</f>
        <v/>
      </c>
      <c r="J666" s="15">
        <f>IF(OR(B666&lt;&gt;"",D666&lt;&gt;"",F666&lt;&gt;"",G666&lt;&gt;""),ROUND(Einstellungen!$B$5+SUM(F$7:F666)-SUM(G$7:G666),2),"")</f>
        <v/>
      </c>
      <c r="K666" s="16">
        <f>IF(OR(B666&lt;&gt;"",D666&lt;&gt;"",F666&lt;&gt;"",G666&lt;&gt;""),MID(IF(AND(F666&lt;&gt;"",G666&lt;&gt;""),"; Einnahme und Ausgabe in einer Zeile","")&amp;IF(AND(F666="",G666=""),"; Betrag fehlt","")&amp;IF(B666="","; Datum fehlt",IF(B666&lt;MAX(B$6:B665),"; Datum früher als darüber","")&amp;IF(AND(Einstellungen!$B$6&lt;&gt;"",B666&lt;Einstellungen!$B$6),"; Datum vor dem Anfangsbestand",""))&amp;IF(C666="","; Beleg fehlt","")&amp;IF(N(J666)&lt;0,"; Kassenbestand negativ",""),3,250),"")</f>
        <v/>
      </c>
    </row>
    <row r="667">
      <c r="A667" s="9">
        <f>IF(OR(B667&lt;&gt;"",D667&lt;&gt;"",F667&lt;&gt;"",G667&lt;&gt;""),MAX(A$6:A666)+1,"")</f>
        <v/>
      </c>
      <c r="B667" s="10" t="n"/>
      <c r="C667" s="11" t="n"/>
      <c r="D667" s="12" t="n"/>
      <c r="E667" s="12" t="n"/>
      <c r="F667" s="13" t="n"/>
      <c r="G667" s="13" t="n"/>
      <c r="H667" s="14" t="n"/>
      <c r="I667" s="15">
        <f>IF(N(F667)+N(G667)=0,"",ROUND((N(F667)+N(G667))*N(H667)/(1+N(H667)),2))</f>
        <v/>
      </c>
      <c r="J667" s="15">
        <f>IF(OR(B667&lt;&gt;"",D667&lt;&gt;"",F667&lt;&gt;"",G667&lt;&gt;""),ROUND(Einstellungen!$B$5+SUM(F$7:F667)-SUM(G$7:G667),2),"")</f>
        <v/>
      </c>
      <c r="K667" s="16">
        <f>IF(OR(B667&lt;&gt;"",D667&lt;&gt;"",F667&lt;&gt;"",G667&lt;&gt;""),MID(IF(AND(F667&lt;&gt;"",G667&lt;&gt;""),"; Einnahme und Ausgabe in einer Zeile","")&amp;IF(AND(F667="",G667=""),"; Betrag fehlt","")&amp;IF(B667="","; Datum fehlt",IF(B667&lt;MAX(B$6:B666),"; Datum früher als darüber","")&amp;IF(AND(Einstellungen!$B$6&lt;&gt;"",B667&lt;Einstellungen!$B$6),"; Datum vor dem Anfangsbestand",""))&amp;IF(C667="","; Beleg fehlt","")&amp;IF(N(J667)&lt;0,"; Kassenbestand negativ",""),3,250),"")</f>
        <v/>
      </c>
    </row>
    <row r="668">
      <c r="A668" s="9">
        <f>IF(OR(B668&lt;&gt;"",D668&lt;&gt;"",F668&lt;&gt;"",G668&lt;&gt;""),MAX(A$6:A667)+1,"")</f>
        <v/>
      </c>
      <c r="B668" s="10" t="n"/>
      <c r="C668" s="11" t="n"/>
      <c r="D668" s="12" t="n"/>
      <c r="E668" s="12" t="n"/>
      <c r="F668" s="13" t="n"/>
      <c r="G668" s="13" t="n"/>
      <c r="H668" s="14" t="n"/>
      <c r="I668" s="15">
        <f>IF(N(F668)+N(G668)=0,"",ROUND((N(F668)+N(G668))*N(H668)/(1+N(H668)),2))</f>
        <v/>
      </c>
      <c r="J668" s="15">
        <f>IF(OR(B668&lt;&gt;"",D668&lt;&gt;"",F668&lt;&gt;"",G668&lt;&gt;""),ROUND(Einstellungen!$B$5+SUM(F$7:F668)-SUM(G$7:G668),2),"")</f>
        <v/>
      </c>
      <c r="K668" s="16">
        <f>IF(OR(B668&lt;&gt;"",D668&lt;&gt;"",F668&lt;&gt;"",G668&lt;&gt;""),MID(IF(AND(F668&lt;&gt;"",G668&lt;&gt;""),"; Einnahme und Ausgabe in einer Zeile","")&amp;IF(AND(F668="",G668=""),"; Betrag fehlt","")&amp;IF(B668="","; Datum fehlt",IF(B668&lt;MAX(B$6:B667),"; Datum früher als darüber","")&amp;IF(AND(Einstellungen!$B$6&lt;&gt;"",B668&lt;Einstellungen!$B$6),"; Datum vor dem Anfangsbestand",""))&amp;IF(C668="","; Beleg fehlt","")&amp;IF(N(J668)&lt;0,"; Kassenbestand negativ",""),3,250),"")</f>
        <v/>
      </c>
    </row>
    <row r="669">
      <c r="A669" s="9">
        <f>IF(OR(B669&lt;&gt;"",D669&lt;&gt;"",F669&lt;&gt;"",G669&lt;&gt;""),MAX(A$6:A668)+1,"")</f>
        <v/>
      </c>
      <c r="B669" s="10" t="n"/>
      <c r="C669" s="11" t="n"/>
      <c r="D669" s="12" t="n"/>
      <c r="E669" s="12" t="n"/>
      <c r="F669" s="13" t="n"/>
      <c r="G669" s="13" t="n"/>
      <c r="H669" s="14" t="n"/>
      <c r="I669" s="15">
        <f>IF(N(F669)+N(G669)=0,"",ROUND((N(F669)+N(G669))*N(H669)/(1+N(H669)),2))</f>
        <v/>
      </c>
      <c r="J669" s="15">
        <f>IF(OR(B669&lt;&gt;"",D669&lt;&gt;"",F669&lt;&gt;"",G669&lt;&gt;""),ROUND(Einstellungen!$B$5+SUM(F$7:F669)-SUM(G$7:G669),2),"")</f>
        <v/>
      </c>
      <c r="K669" s="16">
        <f>IF(OR(B669&lt;&gt;"",D669&lt;&gt;"",F669&lt;&gt;"",G669&lt;&gt;""),MID(IF(AND(F669&lt;&gt;"",G669&lt;&gt;""),"; Einnahme und Ausgabe in einer Zeile","")&amp;IF(AND(F669="",G669=""),"; Betrag fehlt","")&amp;IF(B669="","; Datum fehlt",IF(B669&lt;MAX(B$6:B668),"; Datum früher als darüber","")&amp;IF(AND(Einstellungen!$B$6&lt;&gt;"",B669&lt;Einstellungen!$B$6),"; Datum vor dem Anfangsbestand",""))&amp;IF(C669="","; Beleg fehlt","")&amp;IF(N(J669)&lt;0,"; Kassenbestand negativ",""),3,250),"")</f>
        <v/>
      </c>
    </row>
    <row r="670">
      <c r="A670" s="9">
        <f>IF(OR(B670&lt;&gt;"",D670&lt;&gt;"",F670&lt;&gt;"",G670&lt;&gt;""),MAX(A$6:A669)+1,"")</f>
        <v/>
      </c>
      <c r="B670" s="10" t="n"/>
      <c r="C670" s="11" t="n"/>
      <c r="D670" s="12" t="n"/>
      <c r="E670" s="12" t="n"/>
      <c r="F670" s="13" t="n"/>
      <c r="G670" s="13" t="n"/>
      <c r="H670" s="14" t="n"/>
      <c r="I670" s="15">
        <f>IF(N(F670)+N(G670)=0,"",ROUND((N(F670)+N(G670))*N(H670)/(1+N(H670)),2))</f>
        <v/>
      </c>
      <c r="J670" s="15">
        <f>IF(OR(B670&lt;&gt;"",D670&lt;&gt;"",F670&lt;&gt;"",G670&lt;&gt;""),ROUND(Einstellungen!$B$5+SUM(F$7:F670)-SUM(G$7:G670),2),"")</f>
        <v/>
      </c>
      <c r="K670" s="16">
        <f>IF(OR(B670&lt;&gt;"",D670&lt;&gt;"",F670&lt;&gt;"",G670&lt;&gt;""),MID(IF(AND(F670&lt;&gt;"",G670&lt;&gt;""),"; Einnahme und Ausgabe in einer Zeile","")&amp;IF(AND(F670="",G670=""),"; Betrag fehlt","")&amp;IF(B670="","; Datum fehlt",IF(B670&lt;MAX(B$6:B669),"; Datum früher als darüber","")&amp;IF(AND(Einstellungen!$B$6&lt;&gt;"",B670&lt;Einstellungen!$B$6),"; Datum vor dem Anfangsbestand",""))&amp;IF(C670="","; Beleg fehlt","")&amp;IF(N(J670)&lt;0,"; Kassenbestand negativ",""),3,250),"")</f>
        <v/>
      </c>
    </row>
    <row r="671">
      <c r="A671" s="9">
        <f>IF(OR(B671&lt;&gt;"",D671&lt;&gt;"",F671&lt;&gt;"",G671&lt;&gt;""),MAX(A$6:A670)+1,"")</f>
        <v/>
      </c>
      <c r="B671" s="10" t="n"/>
      <c r="C671" s="11" t="n"/>
      <c r="D671" s="12" t="n"/>
      <c r="E671" s="12" t="n"/>
      <c r="F671" s="13" t="n"/>
      <c r="G671" s="13" t="n"/>
      <c r="H671" s="14" t="n"/>
      <c r="I671" s="15">
        <f>IF(N(F671)+N(G671)=0,"",ROUND((N(F671)+N(G671))*N(H671)/(1+N(H671)),2))</f>
        <v/>
      </c>
      <c r="J671" s="15">
        <f>IF(OR(B671&lt;&gt;"",D671&lt;&gt;"",F671&lt;&gt;"",G671&lt;&gt;""),ROUND(Einstellungen!$B$5+SUM(F$7:F671)-SUM(G$7:G671),2),"")</f>
        <v/>
      </c>
      <c r="K671" s="16">
        <f>IF(OR(B671&lt;&gt;"",D671&lt;&gt;"",F671&lt;&gt;"",G671&lt;&gt;""),MID(IF(AND(F671&lt;&gt;"",G671&lt;&gt;""),"; Einnahme und Ausgabe in einer Zeile","")&amp;IF(AND(F671="",G671=""),"; Betrag fehlt","")&amp;IF(B671="","; Datum fehlt",IF(B671&lt;MAX(B$6:B670),"; Datum früher als darüber","")&amp;IF(AND(Einstellungen!$B$6&lt;&gt;"",B671&lt;Einstellungen!$B$6),"; Datum vor dem Anfangsbestand",""))&amp;IF(C671="","; Beleg fehlt","")&amp;IF(N(J671)&lt;0,"; Kassenbestand negativ",""),3,250),"")</f>
        <v/>
      </c>
    </row>
    <row r="672">
      <c r="A672" s="9">
        <f>IF(OR(B672&lt;&gt;"",D672&lt;&gt;"",F672&lt;&gt;"",G672&lt;&gt;""),MAX(A$6:A671)+1,"")</f>
        <v/>
      </c>
      <c r="B672" s="10" t="n"/>
      <c r="C672" s="11" t="n"/>
      <c r="D672" s="12" t="n"/>
      <c r="E672" s="12" t="n"/>
      <c r="F672" s="13" t="n"/>
      <c r="G672" s="13" t="n"/>
      <c r="H672" s="14" t="n"/>
      <c r="I672" s="15">
        <f>IF(N(F672)+N(G672)=0,"",ROUND((N(F672)+N(G672))*N(H672)/(1+N(H672)),2))</f>
        <v/>
      </c>
      <c r="J672" s="15">
        <f>IF(OR(B672&lt;&gt;"",D672&lt;&gt;"",F672&lt;&gt;"",G672&lt;&gt;""),ROUND(Einstellungen!$B$5+SUM(F$7:F672)-SUM(G$7:G672),2),"")</f>
        <v/>
      </c>
      <c r="K672" s="16">
        <f>IF(OR(B672&lt;&gt;"",D672&lt;&gt;"",F672&lt;&gt;"",G672&lt;&gt;""),MID(IF(AND(F672&lt;&gt;"",G672&lt;&gt;""),"; Einnahme und Ausgabe in einer Zeile","")&amp;IF(AND(F672="",G672=""),"; Betrag fehlt","")&amp;IF(B672="","; Datum fehlt",IF(B672&lt;MAX(B$6:B671),"; Datum früher als darüber","")&amp;IF(AND(Einstellungen!$B$6&lt;&gt;"",B672&lt;Einstellungen!$B$6),"; Datum vor dem Anfangsbestand",""))&amp;IF(C672="","; Beleg fehlt","")&amp;IF(N(J672)&lt;0,"; Kassenbestand negativ",""),3,250),"")</f>
        <v/>
      </c>
    </row>
    <row r="673">
      <c r="A673" s="9">
        <f>IF(OR(B673&lt;&gt;"",D673&lt;&gt;"",F673&lt;&gt;"",G673&lt;&gt;""),MAX(A$6:A672)+1,"")</f>
        <v/>
      </c>
      <c r="B673" s="10" t="n"/>
      <c r="C673" s="11" t="n"/>
      <c r="D673" s="12" t="n"/>
      <c r="E673" s="12" t="n"/>
      <c r="F673" s="13" t="n"/>
      <c r="G673" s="13" t="n"/>
      <c r="H673" s="14" t="n"/>
      <c r="I673" s="15">
        <f>IF(N(F673)+N(G673)=0,"",ROUND((N(F673)+N(G673))*N(H673)/(1+N(H673)),2))</f>
        <v/>
      </c>
      <c r="J673" s="15">
        <f>IF(OR(B673&lt;&gt;"",D673&lt;&gt;"",F673&lt;&gt;"",G673&lt;&gt;""),ROUND(Einstellungen!$B$5+SUM(F$7:F673)-SUM(G$7:G673),2),"")</f>
        <v/>
      </c>
      <c r="K673" s="16">
        <f>IF(OR(B673&lt;&gt;"",D673&lt;&gt;"",F673&lt;&gt;"",G673&lt;&gt;""),MID(IF(AND(F673&lt;&gt;"",G673&lt;&gt;""),"; Einnahme und Ausgabe in einer Zeile","")&amp;IF(AND(F673="",G673=""),"; Betrag fehlt","")&amp;IF(B673="","; Datum fehlt",IF(B673&lt;MAX(B$6:B672),"; Datum früher als darüber","")&amp;IF(AND(Einstellungen!$B$6&lt;&gt;"",B673&lt;Einstellungen!$B$6),"; Datum vor dem Anfangsbestand",""))&amp;IF(C673="","; Beleg fehlt","")&amp;IF(N(J673)&lt;0,"; Kassenbestand negativ",""),3,250),"")</f>
        <v/>
      </c>
    </row>
    <row r="674">
      <c r="A674" s="9">
        <f>IF(OR(B674&lt;&gt;"",D674&lt;&gt;"",F674&lt;&gt;"",G674&lt;&gt;""),MAX(A$6:A673)+1,"")</f>
        <v/>
      </c>
      <c r="B674" s="10" t="n"/>
      <c r="C674" s="11" t="n"/>
      <c r="D674" s="12" t="n"/>
      <c r="E674" s="12" t="n"/>
      <c r="F674" s="13" t="n"/>
      <c r="G674" s="13" t="n"/>
      <c r="H674" s="14" t="n"/>
      <c r="I674" s="15">
        <f>IF(N(F674)+N(G674)=0,"",ROUND((N(F674)+N(G674))*N(H674)/(1+N(H674)),2))</f>
        <v/>
      </c>
      <c r="J674" s="15">
        <f>IF(OR(B674&lt;&gt;"",D674&lt;&gt;"",F674&lt;&gt;"",G674&lt;&gt;""),ROUND(Einstellungen!$B$5+SUM(F$7:F674)-SUM(G$7:G674),2),"")</f>
        <v/>
      </c>
      <c r="K674" s="16">
        <f>IF(OR(B674&lt;&gt;"",D674&lt;&gt;"",F674&lt;&gt;"",G674&lt;&gt;""),MID(IF(AND(F674&lt;&gt;"",G674&lt;&gt;""),"; Einnahme und Ausgabe in einer Zeile","")&amp;IF(AND(F674="",G674=""),"; Betrag fehlt","")&amp;IF(B674="","; Datum fehlt",IF(B674&lt;MAX(B$6:B673),"; Datum früher als darüber","")&amp;IF(AND(Einstellungen!$B$6&lt;&gt;"",B674&lt;Einstellungen!$B$6),"; Datum vor dem Anfangsbestand",""))&amp;IF(C674="","; Beleg fehlt","")&amp;IF(N(J674)&lt;0,"; Kassenbestand negativ",""),3,250),"")</f>
        <v/>
      </c>
    </row>
    <row r="675">
      <c r="A675" s="9">
        <f>IF(OR(B675&lt;&gt;"",D675&lt;&gt;"",F675&lt;&gt;"",G675&lt;&gt;""),MAX(A$6:A674)+1,"")</f>
        <v/>
      </c>
      <c r="B675" s="10" t="n"/>
      <c r="C675" s="11" t="n"/>
      <c r="D675" s="12" t="n"/>
      <c r="E675" s="12" t="n"/>
      <c r="F675" s="13" t="n"/>
      <c r="G675" s="13" t="n"/>
      <c r="H675" s="14" t="n"/>
      <c r="I675" s="15">
        <f>IF(N(F675)+N(G675)=0,"",ROUND((N(F675)+N(G675))*N(H675)/(1+N(H675)),2))</f>
        <v/>
      </c>
      <c r="J675" s="15">
        <f>IF(OR(B675&lt;&gt;"",D675&lt;&gt;"",F675&lt;&gt;"",G675&lt;&gt;""),ROUND(Einstellungen!$B$5+SUM(F$7:F675)-SUM(G$7:G675),2),"")</f>
        <v/>
      </c>
      <c r="K675" s="16">
        <f>IF(OR(B675&lt;&gt;"",D675&lt;&gt;"",F675&lt;&gt;"",G675&lt;&gt;""),MID(IF(AND(F675&lt;&gt;"",G675&lt;&gt;""),"; Einnahme und Ausgabe in einer Zeile","")&amp;IF(AND(F675="",G675=""),"; Betrag fehlt","")&amp;IF(B675="","; Datum fehlt",IF(B675&lt;MAX(B$6:B674),"; Datum früher als darüber","")&amp;IF(AND(Einstellungen!$B$6&lt;&gt;"",B675&lt;Einstellungen!$B$6),"; Datum vor dem Anfangsbestand",""))&amp;IF(C675="","; Beleg fehlt","")&amp;IF(N(J675)&lt;0,"; Kassenbestand negativ",""),3,250),"")</f>
        <v/>
      </c>
    </row>
    <row r="676">
      <c r="A676" s="9">
        <f>IF(OR(B676&lt;&gt;"",D676&lt;&gt;"",F676&lt;&gt;"",G676&lt;&gt;""),MAX(A$6:A675)+1,"")</f>
        <v/>
      </c>
      <c r="B676" s="10" t="n"/>
      <c r="C676" s="11" t="n"/>
      <c r="D676" s="12" t="n"/>
      <c r="E676" s="12" t="n"/>
      <c r="F676" s="13" t="n"/>
      <c r="G676" s="13" t="n"/>
      <c r="H676" s="14" t="n"/>
      <c r="I676" s="15">
        <f>IF(N(F676)+N(G676)=0,"",ROUND((N(F676)+N(G676))*N(H676)/(1+N(H676)),2))</f>
        <v/>
      </c>
      <c r="J676" s="15">
        <f>IF(OR(B676&lt;&gt;"",D676&lt;&gt;"",F676&lt;&gt;"",G676&lt;&gt;""),ROUND(Einstellungen!$B$5+SUM(F$7:F676)-SUM(G$7:G676),2),"")</f>
        <v/>
      </c>
      <c r="K676" s="16">
        <f>IF(OR(B676&lt;&gt;"",D676&lt;&gt;"",F676&lt;&gt;"",G676&lt;&gt;""),MID(IF(AND(F676&lt;&gt;"",G676&lt;&gt;""),"; Einnahme und Ausgabe in einer Zeile","")&amp;IF(AND(F676="",G676=""),"; Betrag fehlt","")&amp;IF(B676="","; Datum fehlt",IF(B676&lt;MAX(B$6:B675),"; Datum früher als darüber","")&amp;IF(AND(Einstellungen!$B$6&lt;&gt;"",B676&lt;Einstellungen!$B$6),"; Datum vor dem Anfangsbestand",""))&amp;IF(C676="","; Beleg fehlt","")&amp;IF(N(J676)&lt;0,"; Kassenbestand negativ",""),3,250),"")</f>
        <v/>
      </c>
    </row>
    <row r="677">
      <c r="A677" s="9">
        <f>IF(OR(B677&lt;&gt;"",D677&lt;&gt;"",F677&lt;&gt;"",G677&lt;&gt;""),MAX(A$6:A676)+1,"")</f>
        <v/>
      </c>
      <c r="B677" s="10" t="n"/>
      <c r="C677" s="11" t="n"/>
      <c r="D677" s="12" t="n"/>
      <c r="E677" s="12" t="n"/>
      <c r="F677" s="13" t="n"/>
      <c r="G677" s="13" t="n"/>
      <c r="H677" s="14" t="n"/>
      <c r="I677" s="15">
        <f>IF(N(F677)+N(G677)=0,"",ROUND((N(F677)+N(G677))*N(H677)/(1+N(H677)),2))</f>
        <v/>
      </c>
      <c r="J677" s="15">
        <f>IF(OR(B677&lt;&gt;"",D677&lt;&gt;"",F677&lt;&gt;"",G677&lt;&gt;""),ROUND(Einstellungen!$B$5+SUM(F$7:F677)-SUM(G$7:G677),2),"")</f>
        <v/>
      </c>
      <c r="K677" s="16">
        <f>IF(OR(B677&lt;&gt;"",D677&lt;&gt;"",F677&lt;&gt;"",G677&lt;&gt;""),MID(IF(AND(F677&lt;&gt;"",G677&lt;&gt;""),"; Einnahme und Ausgabe in einer Zeile","")&amp;IF(AND(F677="",G677=""),"; Betrag fehlt","")&amp;IF(B677="","; Datum fehlt",IF(B677&lt;MAX(B$6:B676),"; Datum früher als darüber","")&amp;IF(AND(Einstellungen!$B$6&lt;&gt;"",B677&lt;Einstellungen!$B$6),"; Datum vor dem Anfangsbestand",""))&amp;IF(C677="","; Beleg fehlt","")&amp;IF(N(J677)&lt;0,"; Kassenbestand negativ",""),3,250),"")</f>
        <v/>
      </c>
    </row>
    <row r="678">
      <c r="A678" s="9">
        <f>IF(OR(B678&lt;&gt;"",D678&lt;&gt;"",F678&lt;&gt;"",G678&lt;&gt;""),MAX(A$6:A677)+1,"")</f>
        <v/>
      </c>
      <c r="B678" s="10" t="n"/>
      <c r="C678" s="11" t="n"/>
      <c r="D678" s="12" t="n"/>
      <c r="E678" s="12" t="n"/>
      <c r="F678" s="13" t="n"/>
      <c r="G678" s="13" t="n"/>
      <c r="H678" s="14" t="n"/>
      <c r="I678" s="15">
        <f>IF(N(F678)+N(G678)=0,"",ROUND((N(F678)+N(G678))*N(H678)/(1+N(H678)),2))</f>
        <v/>
      </c>
      <c r="J678" s="15">
        <f>IF(OR(B678&lt;&gt;"",D678&lt;&gt;"",F678&lt;&gt;"",G678&lt;&gt;""),ROUND(Einstellungen!$B$5+SUM(F$7:F678)-SUM(G$7:G678),2),"")</f>
        <v/>
      </c>
      <c r="K678" s="16">
        <f>IF(OR(B678&lt;&gt;"",D678&lt;&gt;"",F678&lt;&gt;"",G678&lt;&gt;""),MID(IF(AND(F678&lt;&gt;"",G678&lt;&gt;""),"; Einnahme und Ausgabe in einer Zeile","")&amp;IF(AND(F678="",G678=""),"; Betrag fehlt","")&amp;IF(B678="","; Datum fehlt",IF(B678&lt;MAX(B$6:B677),"; Datum früher als darüber","")&amp;IF(AND(Einstellungen!$B$6&lt;&gt;"",B678&lt;Einstellungen!$B$6),"; Datum vor dem Anfangsbestand",""))&amp;IF(C678="","; Beleg fehlt","")&amp;IF(N(J678)&lt;0,"; Kassenbestand negativ",""),3,250),"")</f>
        <v/>
      </c>
    </row>
    <row r="679">
      <c r="A679" s="9">
        <f>IF(OR(B679&lt;&gt;"",D679&lt;&gt;"",F679&lt;&gt;"",G679&lt;&gt;""),MAX(A$6:A678)+1,"")</f>
        <v/>
      </c>
      <c r="B679" s="10" t="n"/>
      <c r="C679" s="11" t="n"/>
      <c r="D679" s="12" t="n"/>
      <c r="E679" s="12" t="n"/>
      <c r="F679" s="13" t="n"/>
      <c r="G679" s="13" t="n"/>
      <c r="H679" s="14" t="n"/>
      <c r="I679" s="15">
        <f>IF(N(F679)+N(G679)=0,"",ROUND((N(F679)+N(G679))*N(H679)/(1+N(H679)),2))</f>
        <v/>
      </c>
      <c r="J679" s="15">
        <f>IF(OR(B679&lt;&gt;"",D679&lt;&gt;"",F679&lt;&gt;"",G679&lt;&gt;""),ROUND(Einstellungen!$B$5+SUM(F$7:F679)-SUM(G$7:G679),2),"")</f>
        <v/>
      </c>
      <c r="K679" s="16">
        <f>IF(OR(B679&lt;&gt;"",D679&lt;&gt;"",F679&lt;&gt;"",G679&lt;&gt;""),MID(IF(AND(F679&lt;&gt;"",G679&lt;&gt;""),"; Einnahme und Ausgabe in einer Zeile","")&amp;IF(AND(F679="",G679=""),"; Betrag fehlt","")&amp;IF(B679="","; Datum fehlt",IF(B679&lt;MAX(B$6:B678),"; Datum früher als darüber","")&amp;IF(AND(Einstellungen!$B$6&lt;&gt;"",B679&lt;Einstellungen!$B$6),"; Datum vor dem Anfangsbestand",""))&amp;IF(C679="","; Beleg fehlt","")&amp;IF(N(J679)&lt;0,"; Kassenbestand negativ",""),3,250),"")</f>
        <v/>
      </c>
    </row>
    <row r="680">
      <c r="A680" s="9">
        <f>IF(OR(B680&lt;&gt;"",D680&lt;&gt;"",F680&lt;&gt;"",G680&lt;&gt;""),MAX(A$6:A679)+1,"")</f>
        <v/>
      </c>
      <c r="B680" s="10" t="n"/>
      <c r="C680" s="11" t="n"/>
      <c r="D680" s="12" t="n"/>
      <c r="E680" s="12" t="n"/>
      <c r="F680" s="13" t="n"/>
      <c r="G680" s="13" t="n"/>
      <c r="H680" s="14" t="n"/>
      <c r="I680" s="15">
        <f>IF(N(F680)+N(G680)=0,"",ROUND((N(F680)+N(G680))*N(H680)/(1+N(H680)),2))</f>
        <v/>
      </c>
      <c r="J680" s="15">
        <f>IF(OR(B680&lt;&gt;"",D680&lt;&gt;"",F680&lt;&gt;"",G680&lt;&gt;""),ROUND(Einstellungen!$B$5+SUM(F$7:F680)-SUM(G$7:G680),2),"")</f>
        <v/>
      </c>
      <c r="K680" s="16">
        <f>IF(OR(B680&lt;&gt;"",D680&lt;&gt;"",F680&lt;&gt;"",G680&lt;&gt;""),MID(IF(AND(F680&lt;&gt;"",G680&lt;&gt;""),"; Einnahme und Ausgabe in einer Zeile","")&amp;IF(AND(F680="",G680=""),"; Betrag fehlt","")&amp;IF(B680="","; Datum fehlt",IF(B680&lt;MAX(B$6:B679),"; Datum früher als darüber","")&amp;IF(AND(Einstellungen!$B$6&lt;&gt;"",B680&lt;Einstellungen!$B$6),"; Datum vor dem Anfangsbestand",""))&amp;IF(C680="","; Beleg fehlt","")&amp;IF(N(J680)&lt;0,"; Kassenbestand negativ",""),3,250),"")</f>
        <v/>
      </c>
    </row>
    <row r="681">
      <c r="A681" s="9">
        <f>IF(OR(B681&lt;&gt;"",D681&lt;&gt;"",F681&lt;&gt;"",G681&lt;&gt;""),MAX(A$6:A680)+1,"")</f>
        <v/>
      </c>
      <c r="B681" s="10" t="n"/>
      <c r="C681" s="11" t="n"/>
      <c r="D681" s="12" t="n"/>
      <c r="E681" s="12" t="n"/>
      <c r="F681" s="13" t="n"/>
      <c r="G681" s="13" t="n"/>
      <c r="H681" s="14" t="n"/>
      <c r="I681" s="15">
        <f>IF(N(F681)+N(G681)=0,"",ROUND((N(F681)+N(G681))*N(H681)/(1+N(H681)),2))</f>
        <v/>
      </c>
      <c r="J681" s="15">
        <f>IF(OR(B681&lt;&gt;"",D681&lt;&gt;"",F681&lt;&gt;"",G681&lt;&gt;""),ROUND(Einstellungen!$B$5+SUM(F$7:F681)-SUM(G$7:G681),2),"")</f>
        <v/>
      </c>
      <c r="K681" s="16">
        <f>IF(OR(B681&lt;&gt;"",D681&lt;&gt;"",F681&lt;&gt;"",G681&lt;&gt;""),MID(IF(AND(F681&lt;&gt;"",G681&lt;&gt;""),"; Einnahme und Ausgabe in einer Zeile","")&amp;IF(AND(F681="",G681=""),"; Betrag fehlt","")&amp;IF(B681="","; Datum fehlt",IF(B681&lt;MAX(B$6:B680),"; Datum früher als darüber","")&amp;IF(AND(Einstellungen!$B$6&lt;&gt;"",B681&lt;Einstellungen!$B$6),"; Datum vor dem Anfangsbestand",""))&amp;IF(C681="","; Beleg fehlt","")&amp;IF(N(J681)&lt;0,"; Kassenbestand negativ",""),3,250),"")</f>
        <v/>
      </c>
    </row>
    <row r="682">
      <c r="A682" s="9">
        <f>IF(OR(B682&lt;&gt;"",D682&lt;&gt;"",F682&lt;&gt;"",G682&lt;&gt;""),MAX(A$6:A681)+1,"")</f>
        <v/>
      </c>
      <c r="B682" s="10" t="n"/>
      <c r="C682" s="11" t="n"/>
      <c r="D682" s="12" t="n"/>
      <c r="E682" s="12" t="n"/>
      <c r="F682" s="13" t="n"/>
      <c r="G682" s="13" t="n"/>
      <c r="H682" s="14" t="n"/>
      <c r="I682" s="15">
        <f>IF(N(F682)+N(G682)=0,"",ROUND((N(F682)+N(G682))*N(H682)/(1+N(H682)),2))</f>
        <v/>
      </c>
      <c r="J682" s="15">
        <f>IF(OR(B682&lt;&gt;"",D682&lt;&gt;"",F682&lt;&gt;"",G682&lt;&gt;""),ROUND(Einstellungen!$B$5+SUM(F$7:F682)-SUM(G$7:G682),2),"")</f>
        <v/>
      </c>
      <c r="K682" s="16">
        <f>IF(OR(B682&lt;&gt;"",D682&lt;&gt;"",F682&lt;&gt;"",G682&lt;&gt;""),MID(IF(AND(F682&lt;&gt;"",G682&lt;&gt;""),"; Einnahme und Ausgabe in einer Zeile","")&amp;IF(AND(F682="",G682=""),"; Betrag fehlt","")&amp;IF(B682="","; Datum fehlt",IF(B682&lt;MAX(B$6:B681),"; Datum früher als darüber","")&amp;IF(AND(Einstellungen!$B$6&lt;&gt;"",B682&lt;Einstellungen!$B$6),"; Datum vor dem Anfangsbestand",""))&amp;IF(C682="","; Beleg fehlt","")&amp;IF(N(J682)&lt;0,"; Kassenbestand negativ",""),3,250),"")</f>
        <v/>
      </c>
    </row>
    <row r="683">
      <c r="A683" s="9">
        <f>IF(OR(B683&lt;&gt;"",D683&lt;&gt;"",F683&lt;&gt;"",G683&lt;&gt;""),MAX(A$6:A682)+1,"")</f>
        <v/>
      </c>
      <c r="B683" s="10" t="n"/>
      <c r="C683" s="11" t="n"/>
      <c r="D683" s="12" t="n"/>
      <c r="E683" s="12" t="n"/>
      <c r="F683" s="13" t="n"/>
      <c r="G683" s="13" t="n"/>
      <c r="H683" s="14" t="n"/>
      <c r="I683" s="15">
        <f>IF(N(F683)+N(G683)=0,"",ROUND((N(F683)+N(G683))*N(H683)/(1+N(H683)),2))</f>
        <v/>
      </c>
      <c r="J683" s="15">
        <f>IF(OR(B683&lt;&gt;"",D683&lt;&gt;"",F683&lt;&gt;"",G683&lt;&gt;""),ROUND(Einstellungen!$B$5+SUM(F$7:F683)-SUM(G$7:G683),2),"")</f>
        <v/>
      </c>
      <c r="K683" s="16">
        <f>IF(OR(B683&lt;&gt;"",D683&lt;&gt;"",F683&lt;&gt;"",G683&lt;&gt;""),MID(IF(AND(F683&lt;&gt;"",G683&lt;&gt;""),"; Einnahme und Ausgabe in einer Zeile","")&amp;IF(AND(F683="",G683=""),"; Betrag fehlt","")&amp;IF(B683="","; Datum fehlt",IF(B683&lt;MAX(B$6:B682),"; Datum früher als darüber","")&amp;IF(AND(Einstellungen!$B$6&lt;&gt;"",B683&lt;Einstellungen!$B$6),"; Datum vor dem Anfangsbestand",""))&amp;IF(C683="","; Beleg fehlt","")&amp;IF(N(J683)&lt;0,"; Kassenbestand negativ",""),3,250),"")</f>
        <v/>
      </c>
    </row>
    <row r="684">
      <c r="A684" s="9">
        <f>IF(OR(B684&lt;&gt;"",D684&lt;&gt;"",F684&lt;&gt;"",G684&lt;&gt;""),MAX(A$6:A683)+1,"")</f>
        <v/>
      </c>
      <c r="B684" s="10" t="n"/>
      <c r="C684" s="11" t="n"/>
      <c r="D684" s="12" t="n"/>
      <c r="E684" s="12" t="n"/>
      <c r="F684" s="13" t="n"/>
      <c r="G684" s="13" t="n"/>
      <c r="H684" s="14" t="n"/>
      <c r="I684" s="15">
        <f>IF(N(F684)+N(G684)=0,"",ROUND((N(F684)+N(G684))*N(H684)/(1+N(H684)),2))</f>
        <v/>
      </c>
      <c r="J684" s="15">
        <f>IF(OR(B684&lt;&gt;"",D684&lt;&gt;"",F684&lt;&gt;"",G684&lt;&gt;""),ROUND(Einstellungen!$B$5+SUM(F$7:F684)-SUM(G$7:G684),2),"")</f>
        <v/>
      </c>
      <c r="K684" s="16">
        <f>IF(OR(B684&lt;&gt;"",D684&lt;&gt;"",F684&lt;&gt;"",G684&lt;&gt;""),MID(IF(AND(F684&lt;&gt;"",G684&lt;&gt;""),"; Einnahme und Ausgabe in einer Zeile","")&amp;IF(AND(F684="",G684=""),"; Betrag fehlt","")&amp;IF(B684="","; Datum fehlt",IF(B684&lt;MAX(B$6:B683),"; Datum früher als darüber","")&amp;IF(AND(Einstellungen!$B$6&lt;&gt;"",B684&lt;Einstellungen!$B$6),"; Datum vor dem Anfangsbestand",""))&amp;IF(C684="","; Beleg fehlt","")&amp;IF(N(J684)&lt;0,"; Kassenbestand negativ",""),3,250),"")</f>
        <v/>
      </c>
    </row>
    <row r="685">
      <c r="A685" s="9">
        <f>IF(OR(B685&lt;&gt;"",D685&lt;&gt;"",F685&lt;&gt;"",G685&lt;&gt;""),MAX(A$6:A684)+1,"")</f>
        <v/>
      </c>
      <c r="B685" s="10" t="n"/>
      <c r="C685" s="11" t="n"/>
      <c r="D685" s="12" t="n"/>
      <c r="E685" s="12" t="n"/>
      <c r="F685" s="13" t="n"/>
      <c r="G685" s="13" t="n"/>
      <c r="H685" s="14" t="n"/>
      <c r="I685" s="15">
        <f>IF(N(F685)+N(G685)=0,"",ROUND((N(F685)+N(G685))*N(H685)/(1+N(H685)),2))</f>
        <v/>
      </c>
      <c r="J685" s="15">
        <f>IF(OR(B685&lt;&gt;"",D685&lt;&gt;"",F685&lt;&gt;"",G685&lt;&gt;""),ROUND(Einstellungen!$B$5+SUM(F$7:F685)-SUM(G$7:G685),2),"")</f>
        <v/>
      </c>
      <c r="K685" s="16">
        <f>IF(OR(B685&lt;&gt;"",D685&lt;&gt;"",F685&lt;&gt;"",G685&lt;&gt;""),MID(IF(AND(F685&lt;&gt;"",G685&lt;&gt;""),"; Einnahme und Ausgabe in einer Zeile","")&amp;IF(AND(F685="",G685=""),"; Betrag fehlt","")&amp;IF(B685="","; Datum fehlt",IF(B685&lt;MAX(B$6:B684),"; Datum früher als darüber","")&amp;IF(AND(Einstellungen!$B$6&lt;&gt;"",B685&lt;Einstellungen!$B$6),"; Datum vor dem Anfangsbestand",""))&amp;IF(C685="","; Beleg fehlt","")&amp;IF(N(J685)&lt;0,"; Kassenbestand negativ",""),3,250),"")</f>
        <v/>
      </c>
    </row>
    <row r="686">
      <c r="A686" s="9">
        <f>IF(OR(B686&lt;&gt;"",D686&lt;&gt;"",F686&lt;&gt;"",G686&lt;&gt;""),MAX(A$6:A685)+1,"")</f>
        <v/>
      </c>
      <c r="B686" s="10" t="n"/>
      <c r="C686" s="11" t="n"/>
      <c r="D686" s="12" t="n"/>
      <c r="E686" s="12" t="n"/>
      <c r="F686" s="13" t="n"/>
      <c r="G686" s="13" t="n"/>
      <c r="H686" s="14" t="n"/>
      <c r="I686" s="15">
        <f>IF(N(F686)+N(G686)=0,"",ROUND((N(F686)+N(G686))*N(H686)/(1+N(H686)),2))</f>
        <v/>
      </c>
      <c r="J686" s="15">
        <f>IF(OR(B686&lt;&gt;"",D686&lt;&gt;"",F686&lt;&gt;"",G686&lt;&gt;""),ROUND(Einstellungen!$B$5+SUM(F$7:F686)-SUM(G$7:G686),2),"")</f>
        <v/>
      </c>
      <c r="K686" s="16">
        <f>IF(OR(B686&lt;&gt;"",D686&lt;&gt;"",F686&lt;&gt;"",G686&lt;&gt;""),MID(IF(AND(F686&lt;&gt;"",G686&lt;&gt;""),"; Einnahme und Ausgabe in einer Zeile","")&amp;IF(AND(F686="",G686=""),"; Betrag fehlt","")&amp;IF(B686="","; Datum fehlt",IF(B686&lt;MAX(B$6:B685),"; Datum früher als darüber","")&amp;IF(AND(Einstellungen!$B$6&lt;&gt;"",B686&lt;Einstellungen!$B$6),"; Datum vor dem Anfangsbestand",""))&amp;IF(C686="","; Beleg fehlt","")&amp;IF(N(J686)&lt;0,"; Kassenbestand negativ",""),3,250),"")</f>
        <v/>
      </c>
    </row>
    <row r="687">
      <c r="A687" s="9">
        <f>IF(OR(B687&lt;&gt;"",D687&lt;&gt;"",F687&lt;&gt;"",G687&lt;&gt;""),MAX(A$6:A686)+1,"")</f>
        <v/>
      </c>
      <c r="B687" s="10" t="n"/>
      <c r="C687" s="11" t="n"/>
      <c r="D687" s="12" t="n"/>
      <c r="E687" s="12" t="n"/>
      <c r="F687" s="13" t="n"/>
      <c r="G687" s="13" t="n"/>
      <c r="H687" s="14" t="n"/>
      <c r="I687" s="15">
        <f>IF(N(F687)+N(G687)=0,"",ROUND((N(F687)+N(G687))*N(H687)/(1+N(H687)),2))</f>
        <v/>
      </c>
      <c r="J687" s="15">
        <f>IF(OR(B687&lt;&gt;"",D687&lt;&gt;"",F687&lt;&gt;"",G687&lt;&gt;""),ROUND(Einstellungen!$B$5+SUM(F$7:F687)-SUM(G$7:G687),2),"")</f>
        <v/>
      </c>
      <c r="K687" s="16">
        <f>IF(OR(B687&lt;&gt;"",D687&lt;&gt;"",F687&lt;&gt;"",G687&lt;&gt;""),MID(IF(AND(F687&lt;&gt;"",G687&lt;&gt;""),"; Einnahme und Ausgabe in einer Zeile","")&amp;IF(AND(F687="",G687=""),"; Betrag fehlt","")&amp;IF(B687="","; Datum fehlt",IF(B687&lt;MAX(B$6:B686),"; Datum früher als darüber","")&amp;IF(AND(Einstellungen!$B$6&lt;&gt;"",B687&lt;Einstellungen!$B$6),"; Datum vor dem Anfangsbestand",""))&amp;IF(C687="","; Beleg fehlt","")&amp;IF(N(J687)&lt;0,"; Kassenbestand negativ",""),3,250),"")</f>
        <v/>
      </c>
    </row>
    <row r="688">
      <c r="A688" s="9">
        <f>IF(OR(B688&lt;&gt;"",D688&lt;&gt;"",F688&lt;&gt;"",G688&lt;&gt;""),MAX(A$6:A687)+1,"")</f>
        <v/>
      </c>
      <c r="B688" s="10" t="n"/>
      <c r="C688" s="11" t="n"/>
      <c r="D688" s="12" t="n"/>
      <c r="E688" s="12" t="n"/>
      <c r="F688" s="13" t="n"/>
      <c r="G688" s="13" t="n"/>
      <c r="H688" s="14" t="n"/>
      <c r="I688" s="15">
        <f>IF(N(F688)+N(G688)=0,"",ROUND((N(F688)+N(G688))*N(H688)/(1+N(H688)),2))</f>
        <v/>
      </c>
      <c r="J688" s="15">
        <f>IF(OR(B688&lt;&gt;"",D688&lt;&gt;"",F688&lt;&gt;"",G688&lt;&gt;""),ROUND(Einstellungen!$B$5+SUM(F$7:F688)-SUM(G$7:G688),2),"")</f>
        <v/>
      </c>
      <c r="K688" s="16">
        <f>IF(OR(B688&lt;&gt;"",D688&lt;&gt;"",F688&lt;&gt;"",G688&lt;&gt;""),MID(IF(AND(F688&lt;&gt;"",G688&lt;&gt;""),"; Einnahme und Ausgabe in einer Zeile","")&amp;IF(AND(F688="",G688=""),"; Betrag fehlt","")&amp;IF(B688="","; Datum fehlt",IF(B688&lt;MAX(B$6:B687),"; Datum früher als darüber","")&amp;IF(AND(Einstellungen!$B$6&lt;&gt;"",B688&lt;Einstellungen!$B$6),"; Datum vor dem Anfangsbestand",""))&amp;IF(C688="","; Beleg fehlt","")&amp;IF(N(J688)&lt;0,"; Kassenbestand negativ",""),3,250),"")</f>
        <v/>
      </c>
    </row>
    <row r="689">
      <c r="A689" s="9">
        <f>IF(OR(B689&lt;&gt;"",D689&lt;&gt;"",F689&lt;&gt;"",G689&lt;&gt;""),MAX(A$6:A688)+1,"")</f>
        <v/>
      </c>
      <c r="B689" s="10" t="n"/>
      <c r="C689" s="11" t="n"/>
      <c r="D689" s="12" t="n"/>
      <c r="E689" s="12" t="n"/>
      <c r="F689" s="13" t="n"/>
      <c r="G689" s="13" t="n"/>
      <c r="H689" s="14" t="n"/>
      <c r="I689" s="15">
        <f>IF(N(F689)+N(G689)=0,"",ROUND((N(F689)+N(G689))*N(H689)/(1+N(H689)),2))</f>
        <v/>
      </c>
      <c r="J689" s="15">
        <f>IF(OR(B689&lt;&gt;"",D689&lt;&gt;"",F689&lt;&gt;"",G689&lt;&gt;""),ROUND(Einstellungen!$B$5+SUM(F$7:F689)-SUM(G$7:G689),2),"")</f>
        <v/>
      </c>
      <c r="K689" s="16">
        <f>IF(OR(B689&lt;&gt;"",D689&lt;&gt;"",F689&lt;&gt;"",G689&lt;&gt;""),MID(IF(AND(F689&lt;&gt;"",G689&lt;&gt;""),"; Einnahme und Ausgabe in einer Zeile","")&amp;IF(AND(F689="",G689=""),"; Betrag fehlt","")&amp;IF(B689="","; Datum fehlt",IF(B689&lt;MAX(B$6:B688),"; Datum früher als darüber","")&amp;IF(AND(Einstellungen!$B$6&lt;&gt;"",B689&lt;Einstellungen!$B$6),"; Datum vor dem Anfangsbestand",""))&amp;IF(C689="","; Beleg fehlt","")&amp;IF(N(J689)&lt;0,"; Kassenbestand negativ",""),3,250),"")</f>
        <v/>
      </c>
    </row>
    <row r="690">
      <c r="A690" s="9">
        <f>IF(OR(B690&lt;&gt;"",D690&lt;&gt;"",F690&lt;&gt;"",G690&lt;&gt;""),MAX(A$6:A689)+1,"")</f>
        <v/>
      </c>
      <c r="B690" s="10" t="n"/>
      <c r="C690" s="11" t="n"/>
      <c r="D690" s="12" t="n"/>
      <c r="E690" s="12" t="n"/>
      <c r="F690" s="13" t="n"/>
      <c r="G690" s="13" t="n"/>
      <c r="H690" s="14" t="n"/>
      <c r="I690" s="15">
        <f>IF(N(F690)+N(G690)=0,"",ROUND((N(F690)+N(G690))*N(H690)/(1+N(H690)),2))</f>
        <v/>
      </c>
      <c r="J690" s="15">
        <f>IF(OR(B690&lt;&gt;"",D690&lt;&gt;"",F690&lt;&gt;"",G690&lt;&gt;""),ROUND(Einstellungen!$B$5+SUM(F$7:F690)-SUM(G$7:G690),2),"")</f>
        <v/>
      </c>
      <c r="K690" s="16">
        <f>IF(OR(B690&lt;&gt;"",D690&lt;&gt;"",F690&lt;&gt;"",G690&lt;&gt;""),MID(IF(AND(F690&lt;&gt;"",G690&lt;&gt;""),"; Einnahme und Ausgabe in einer Zeile","")&amp;IF(AND(F690="",G690=""),"; Betrag fehlt","")&amp;IF(B690="","; Datum fehlt",IF(B690&lt;MAX(B$6:B689),"; Datum früher als darüber","")&amp;IF(AND(Einstellungen!$B$6&lt;&gt;"",B690&lt;Einstellungen!$B$6),"; Datum vor dem Anfangsbestand",""))&amp;IF(C690="","; Beleg fehlt","")&amp;IF(N(J690)&lt;0,"; Kassenbestand negativ",""),3,250),"")</f>
        <v/>
      </c>
    </row>
    <row r="691">
      <c r="A691" s="9">
        <f>IF(OR(B691&lt;&gt;"",D691&lt;&gt;"",F691&lt;&gt;"",G691&lt;&gt;""),MAX(A$6:A690)+1,"")</f>
        <v/>
      </c>
      <c r="B691" s="10" t="n"/>
      <c r="C691" s="11" t="n"/>
      <c r="D691" s="12" t="n"/>
      <c r="E691" s="12" t="n"/>
      <c r="F691" s="13" t="n"/>
      <c r="G691" s="13" t="n"/>
      <c r="H691" s="14" t="n"/>
      <c r="I691" s="15">
        <f>IF(N(F691)+N(G691)=0,"",ROUND((N(F691)+N(G691))*N(H691)/(1+N(H691)),2))</f>
        <v/>
      </c>
      <c r="J691" s="15">
        <f>IF(OR(B691&lt;&gt;"",D691&lt;&gt;"",F691&lt;&gt;"",G691&lt;&gt;""),ROUND(Einstellungen!$B$5+SUM(F$7:F691)-SUM(G$7:G691),2),"")</f>
        <v/>
      </c>
      <c r="K691" s="16">
        <f>IF(OR(B691&lt;&gt;"",D691&lt;&gt;"",F691&lt;&gt;"",G691&lt;&gt;""),MID(IF(AND(F691&lt;&gt;"",G691&lt;&gt;""),"; Einnahme und Ausgabe in einer Zeile","")&amp;IF(AND(F691="",G691=""),"; Betrag fehlt","")&amp;IF(B691="","; Datum fehlt",IF(B691&lt;MAX(B$6:B690),"; Datum früher als darüber","")&amp;IF(AND(Einstellungen!$B$6&lt;&gt;"",B691&lt;Einstellungen!$B$6),"; Datum vor dem Anfangsbestand",""))&amp;IF(C691="","; Beleg fehlt","")&amp;IF(N(J691)&lt;0,"; Kassenbestand negativ",""),3,250),"")</f>
        <v/>
      </c>
    </row>
    <row r="692">
      <c r="A692" s="9">
        <f>IF(OR(B692&lt;&gt;"",D692&lt;&gt;"",F692&lt;&gt;"",G692&lt;&gt;""),MAX(A$6:A691)+1,"")</f>
        <v/>
      </c>
      <c r="B692" s="10" t="n"/>
      <c r="C692" s="11" t="n"/>
      <c r="D692" s="12" t="n"/>
      <c r="E692" s="12" t="n"/>
      <c r="F692" s="13" t="n"/>
      <c r="G692" s="13" t="n"/>
      <c r="H692" s="14" t="n"/>
      <c r="I692" s="15">
        <f>IF(N(F692)+N(G692)=0,"",ROUND((N(F692)+N(G692))*N(H692)/(1+N(H692)),2))</f>
        <v/>
      </c>
      <c r="J692" s="15">
        <f>IF(OR(B692&lt;&gt;"",D692&lt;&gt;"",F692&lt;&gt;"",G692&lt;&gt;""),ROUND(Einstellungen!$B$5+SUM(F$7:F692)-SUM(G$7:G692),2),"")</f>
        <v/>
      </c>
      <c r="K692" s="16">
        <f>IF(OR(B692&lt;&gt;"",D692&lt;&gt;"",F692&lt;&gt;"",G692&lt;&gt;""),MID(IF(AND(F692&lt;&gt;"",G692&lt;&gt;""),"; Einnahme und Ausgabe in einer Zeile","")&amp;IF(AND(F692="",G692=""),"; Betrag fehlt","")&amp;IF(B692="","; Datum fehlt",IF(B692&lt;MAX(B$6:B691),"; Datum früher als darüber","")&amp;IF(AND(Einstellungen!$B$6&lt;&gt;"",B692&lt;Einstellungen!$B$6),"; Datum vor dem Anfangsbestand",""))&amp;IF(C692="","; Beleg fehlt","")&amp;IF(N(J692)&lt;0,"; Kassenbestand negativ",""),3,250),"")</f>
        <v/>
      </c>
    </row>
    <row r="693">
      <c r="A693" s="9">
        <f>IF(OR(B693&lt;&gt;"",D693&lt;&gt;"",F693&lt;&gt;"",G693&lt;&gt;""),MAX(A$6:A692)+1,"")</f>
        <v/>
      </c>
      <c r="B693" s="10" t="n"/>
      <c r="C693" s="11" t="n"/>
      <c r="D693" s="12" t="n"/>
      <c r="E693" s="12" t="n"/>
      <c r="F693" s="13" t="n"/>
      <c r="G693" s="13" t="n"/>
      <c r="H693" s="14" t="n"/>
      <c r="I693" s="15">
        <f>IF(N(F693)+N(G693)=0,"",ROUND((N(F693)+N(G693))*N(H693)/(1+N(H693)),2))</f>
        <v/>
      </c>
      <c r="J693" s="15">
        <f>IF(OR(B693&lt;&gt;"",D693&lt;&gt;"",F693&lt;&gt;"",G693&lt;&gt;""),ROUND(Einstellungen!$B$5+SUM(F$7:F693)-SUM(G$7:G693),2),"")</f>
        <v/>
      </c>
      <c r="K693" s="16">
        <f>IF(OR(B693&lt;&gt;"",D693&lt;&gt;"",F693&lt;&gt;"",G693&lt;&gt;""),MID(IF(AND(F693&lt;&gt;"",G693&lt;&gt;""),"; Einnahme und Ausgabe in einer Zeile","")&amp;IF(AND(F693="",G693=""),"; Betrag fehlt","")&amp;IF(B693="","; Datum fehlt",IF(B693&lt;MAX(B$6:B692),"; Datum früher als darüber","")&amp;IF(AND(Einstellungen!$B$6&lt;&gt;"",B693&lt;Einstellungen!$B$6),"; Datum vor dem Anfangsbestand",""))&amp;IF(C693="","; Beleg fehlt","")&amp;IF(N(J693)&lt;0,"; Kassenbestand negativ",""),3,250),"")</f>
        <v/>
      </c>
    </row>
    <row r="694">
      <c r="A694" s="9">
        <f>IF(OR(B694&lt;&gt;"",D694&lt;&gt;"",F694&lt;&gt;"",G694&lt;&gt;""),MAX(A$6:A693)+1,"")</f>
        <v/>
      </c>
      <c r="B694" s="10" t="n"/>
      <c r="C694" s="11" t="n"/>
      <c r="D694" s="12" t="n"/>
      <c r="E694" s="12" t="n"/>
      <c r="F694" s="13" t="n"/>
      <c r="G694" s="13" t="n"/>
      <c r="H694" s="14" t="n"/>
      <c r="I694" s="15">
        <f>IF(N(F694)+N(G694)=0,"",ROUND((N(F694)+N(G694))*N(H694)/(1+N(H694)),2))</f>
        <v/>
      </c>
      <c r="J694" s="15">
        <f>IF(OR(B694&lt;&gt;"",D694&lt;&gt;"",F694&lt;&gt;"",G694&lt;&gt;""),ROUND(Einstellungen!$B$5+SUM(F$7:F694)-SUM(G$7:G694),2),"")</f>
        <v/>
      </c>
      <c r="K694" s="16">
        <f>IF(OR(B694&lt;&gt;"",D694&lt;&gt;"",F694&lt;&gt;"",G694&lt;&gt;""),MID(IF(AND(F694&lt;&gt;"",G694&lt;&gt;""),"; Einnahme und Ausgabe in einer Zeile","")&amp;IF(AND(F694="",G694=""),"; Betrag fehlt","")&amp;IF(B694="","; Datum fehlt",IF(B694&lt;MAX(B$6:B693),"; Datum früher als darüber","")&amp;IF(AND(Einstellungen!$B$6&lt;&gt;"",B694&lt;Einstellungen!$B$6),"; Datum vor dem Anfangsbestand",""))&amp;IF(C694="","; Beleg fehlt","")&amp;IF(N(J694)&lt;0,"; Kassenbestand negativ",""),3,250),"")</f>
        <v/>
      </c>
    </row>
    <row r="695">
      <c r="A695" s="9">
        <f>IF(OR(B695&lt;&gt;"",D695&lt;&gt;"",F695&lt;&gt;"",G695&lt;&gt;""),MAX(A$6:A694)+1,"")</f>
        <v/>
      </c>
      <c r="B695" s="10" t="n"/>
      <c r="C695" s="11" t="n"/>
      <c r="D695" s="12" t="n"/>
      <c r="E695" s="12" t="n"/>
      <c r="F695" s="13" t="n"/>
      <c r="G695" s="13" t="n"/>
      <c r="H695" s="14" t="n"/>
      <c r="I695" s="15">
        <f>IF(N(F695)+N(G695)=0,"",ROUND((N(F695)+N(G695))*N(H695)/(1+N(H695)),2))</f>
        <v/>
      </c>
      <c r="J695" s="15">
        <f>IF(OR(B695&lt;&gt;"",D695&lt;&gt;"",F695&lt;&gt;"",G695&lt;&gt;""),ROUND(Einstellungen!$B$5+SUM(F$7:F695)-SUM(G$7:G695),2),"")</f>
        <v/>
      </c>
      <c r="K695" s="16">
        <f>IF(OR(B695&lt;&gt;"",D695&lt;&gt;"",F695&lt;&gt;"",G695&lt;&gt;""),MID(IF(AND(F695&lt;&gt;"",G695&lt;&gt;""),"; Einnahme und Ausgabe in einer Zeile","")&amp;IF(AND(F695="",G695=""),"; Betrag fehlt","")&amp;IF(B695="","; Datum fehlt",IF(B695&lt;MAX(B$6:B694),"; Datum früher als darüber","")&amp;IF(AND(Einstellungen!$B$6&lt;&gt;"",B695&lt;Einstellungen!$B$6),"; Datum vor dem Anfangsbestand",""))&amp;IF(C695="","; Beleg fehlt","")&amp;IF(N(J695)&lt;0,"; Kassenbestand negativ",""),3,250),"")</f>
        <v/>
      </c>
    </row>
    <row r="696">
      <c r="A696" s="9">
        <f>IF(OR(B696&lt;&gt;"",D696&lt;&gt;"",F696&lt;&gt;"",G696&lt;&gt;""),MAX(A$6:A695)+1,"")</f>
        <v/>
      </c>
      <c r="B696" s="10" t="n"/>
      <c r="C696" s="11" t="n"/>
      <c r="D696" s="12" t="n"/>
      <c r="E696" s="12" t="n"/>
      <c r="F696" s="13" t="n"/>
      <c r="G696" s="13" t="n"/>
      <c r="H696" s="14" t="n"/>
      <c r="I696" s="15">
        <f>IF(N(F696)+N(G696)=0,"",ROUND((N(F696)+N(G696))*N(H696)/(1+N(H696)),2))</f>
        <v/>
      </c>
      <c r="J696" s="15">
        <f>IF(OR(B696&lt;&gt;"",D696&lt;&gt;"",F696&lt;&gt;"",G696&lt;&gt;""),ROUND(Einstellungen!$B$5+SUM(F$7:F696)-SUM(G$7:G696),2),"")</f>
        <v/>
      </c>
      <c r="K696" s="16">
        <f>IF(OR(B696&lt;&gt;"",D696&lt;&gt;"",F696&lt;&gt;"",G696&lt;&gt;""),MID(IF(AND(F696&lt;&gt;"",G696&lt;&gt;""),"; Einnahme und Ausgabe in einer Zeile","")&amp;IF(AND(F696="",G696=""),"; Betrag fehlt","")&amp;IF(B696="","; Datum fehlt",IF(B696&lt;MAX(B$6:B695),"; Datum früher als darüber","")&amp;IF(AND(Einstellungen!$B$6&lt;&gt;"",B696&lt;Einstellungen!$B$6),"; Datum vor dem Anfangsbestand",""))&amp;IF(C696="","; Beleg fehlt","")&amp;IF(N(J696)&lt;0,"; Kassenbestand negativ",""),3,250),"")</f>
        <v/>
      </c>
    </row>
    <row r="697">
      <c r="A697" s="9">
        <f>IF(OR(B697&lt;&gt;"",D697&lt;&gt;"",F697&lt;&gt;"",G697&lt;&gt;""),MAX(A$6:A696)+1,"")</f>
        <v/>
      </c>
      <c r="B697" s="10" t="n"/>
      <c r="C697" s="11" t="n"/>
      <c r="D697" s="12" t="n"/>
      <c r="E697" s="12" t="n"/>
      <c r="F697" s="13" t="n"/>
      <c r="G697" s="13" t="n"/>
      <c r="H697" s="14" t="n"/>
      <c r="I697" s="15">
        <f>IF(N(F697)+N(G697)=0,"",ROUND((N(F697)+N(G697))*N(H697)/(1+N(H697)),2))</f>
        <v/>
      </c>
      <c r="J697" s="15">
        <f>IF(OR(B697&lt;&gt;"",D697&lt;&gt;"",F697&lt;&gt;"",G697&lt;&gt;""),ROUND(Einstellungen!$B$5+SUM(F$7:F697)-SUM(G$7:G697),2),"")</f>
        <v/>
      </c>
      <c r="K697" s="16">
        <f>IF(OR(B697&lt;&gt;"",D697&lt;&gt;"",F697&lt;&gt;"",G697&lt;&gt;""),MID(IF(AND(F697&lt;&gt;"",G697&lt;&gt;""),"; Einnahme und Ausgabe in einer Zeile","")&amp;IF(AND(F697="",G697=""),"; Betrag fehlt","")&amp;IF(B697="","; Datum fehlt",IF(B697&lt;MAX(B$6:B696),"; Datum früher als darüber","")&amp;IF(AND(Einstellungen!$B$6&lt;&gt;"",B697&lt;Einstellungen!$B$6),"; Datum vor dem Anfangsbestand",""))&amp;IF(C697="","; Beleg fehlt","")&amp;IF(N(J697)&lt;0,"; Kassenbestand negativ",""),3,250),"")</f>
        <v/>
      </c>
    </row>
    <row r="698">
      <c r="A698" s="9">
        <f>IF(OR(B698&lt;&gt;"",D698&lt;&gt;"",F698&lt;&gt;"",G698&lt;&gt;""),MAX(A$6:A697)+1,"")</f>
        <v/>
      </c>
      <c r="B698" s="10" t="n"/>
      <c r="C698" s="11" t="n"/>
      <c r="D698" s="12" t="n"/>
      <c r="E698" s="12" t="n"/>
      <c r="F698" s="13" t="n"/>
      <c r="G698" s="13" t="n"/>
      <c r="H698" s="14" t="n"/>
      <c r="I698" s="15">
        <f>IF(N(F698)+N(G698)=0,"",ROUND((N(F698)+N(G698))*N(H698)/(1+N(H698)),2))</f>
        <v/>
      </c>
      <c r="J698" s="15">
        <f>IF(OR(B698&lt;&gt;"",D698&lt;&gt;"",F698&lt;&gt;"",G698&lt;&gt;""),ROUND(Einstellungen!$B$5+SUM(F$7:F698)-SUM(G$7:G698),2),"")</f>
        <v/>
      </c>
      <c r="K698" s="16">
        <f>IF(OR(B698&lt;&gt;"",D698&lt;&gt;"",F698&lt;&gt;"",G698&lt;&gt;""),MID(IF(AND(F698&lt;&gt;"",G698&lt;&gt;""),"; Einnahme und Ausgabe in einer Zeile","")&amp;IF(AND(F698="",G698=""),"; Betrag fehlt","")&amp;IF(B698="","; Datum fehlt",IF(B698&lt;MAX(B$6:B697),"; Datum früher als darüber","")&amp;IF(AND(Einstellungen!$B$6&lt;&gt;"",B698&lt;Einstellungen!$B$6),"; Datum vor dem Anfangsbestand",""))&amp;IF(C698="","; Beleg fehlt","")&amp;IF(N(J698)&lt;0,"; Kassenbestand negativ",""),3,250),"")</f>
        <v/>
      </c>
    </row>
    <row r="699">
      <c r="A699" s="9">
        <f>IF(OR(B699&lt;&gt;"",D699&lt;&gt;"",F699&lt;&gt;"",G699&lt;&gt;""),MAX(A$6:A698)+1,"")</f>
        <v/>
      </c>
      <c r="B699" s="10" t="n"/>
      <c r="C699" s="11" t="n"/>
      <c r="D699" s="12" t="n"/>
      <c r="E699" s="12" t="n"/>
      <c r="F699" s="13" t="n"/>
      <c r="G699" s="13" t="n"/>
      <c r="H699" s="14" t="n"/>
      <c r="I699" s="15">
        <f>IF(N(F699)+N(G699)=0,"",ROUND((N(F699)+N(G699))*N(H699)/(1+N(H699)),2))</f>
        <v/>
      </c>
      <c r="J699" s="15">
        <f>IF(OR(B699&lt;&gt;"",D699&lt;&gt;"",F699&lt;&gt;"",G699&lt;&gt;""),ROUND(Einstellungen!$B$5+SUM(F$7:F699)-SUM(G$7:G699),2),"")</f>
        <v/>
      </c>
      <c r="K699" s="16">
        <f>IF(OR(B699&lt;&gt;"",D699&lt;&gt;"",F699&lt;&gt;"",G699&lt;&gt;""),MID(IF(AND(F699&lt;&gt;"",G699&lt;&gt;""),"; Einnahme und Ausgabe in einer Zeile","")&amp;IF(AND(F699="",G699=""),"; Betrag fehlt","")&amp;IF(B699="","; Datum fehlt",IF(B699&lt;MAX(B$6:B698),"; Datum früher als darüber","")&amp;IF(AND(Einstellungen!$B$6&lt;&gt;"",B699&lt;Einstellungen!$B$6),"; Datum vor dem Anfangsbestand",""))&amp;IF(C699="","; Beleg fehlt","")&amp;IF(N(J699)&lt;0,"; Kassenbestand negativ",""),3,250),"")</f>
        <v/>
      </c>
    </row>
    <row r="700">
      <c r="A700" s="9">
        <f>IF(OR(B700&lt;&gt;"",D700&lt;&gt;"",F700&lt;&gt;"",G700&lt;&gt;""),MAX(A$6:A699)+1,"")</f>
        <v/>
      </c>
      <c r="B700" s="10" t="n"/>
      <c r="C700" s="11" t="n"/>
      <c r="D700" s="12" t="n"/>
      <c r="E700" s="12" t="n"/>
      <c r="F700" s="13" t="n"/>
      <c r="G700" s="13" t="n"/>
      <c r="H700" s="14" t="n"/>
      <c r="I700" s="15">
        <f>IF(N(F700)+N(G700)=0,"",ROUND((N(F700)+N(G700))*N(H700)/(1+N(H700)),2))</f>
        <v/>
      </c>
      <c r="J700" s="15">
        <f>IF(OR(B700&lt;&gt;"",D700&lt;&gt;"",F700&lt;&gt;"",G700&lt;&gt;""),ROUND(Einstellungen!$B$5+SUM(F$7:F700)-SUM(G$7:G700),2),"")</f>
        <v/>
      </c>
      <c r="K700" s="16">
        <f>IF(OR(B700&lt;&gt;"",D700&lt;&gt;"",F700&lt;&gt;"",G700&lt;&gt;""),MID(IF(AND(F700&lt;&gt;"",G700&lt;&gt;""),"; Einnahme und Ausgabe in einer Zeile","")&amp;IF(AND(F700="",G700=""),"; Betrag fehlt","")&amp;IF(B700="","; Datum fehlt",IF(B700&lt;MAX(B$6:B699),"; Datum früher als darüber","")&amp;IF(AND(Einstellungen!$B$6&lt;&gt;"",B700&lt;Einstellungen!$B$6),"; Datum vor dem Anfangsbestand",""))&amp;IF(C700="","; Beleg fehlt","")&amp;IF(N(J700)&lt;0,"; Kassenbestand negativ",""),3,250),"")</f>
        <v/>
      </c>
    </row>
    <row r="701">
      <c r="A701" s="9">
        <f>IF(OR(B701&lt;&gt;"",D701&lt;&gt;"",F701&lt;&gt;"",G701&lt;&gt;""),MAX(A$6:A700)+1,"")</f>
        <v/>
      </c>
      <c r="B701" s="10" t="n"/>
      <c r="C701" s="11" t="n"/>
      <c r="D701" s="12" t="n"/>
      <c r="E701" s="12" t="n"/>
      <c r="F701" s="13" t="n"/>
      <c r="G701" s="13" t="n"/>
      <c r="H701" s="14" t="n"/>
      <c r="I701" s="15">
        <f>IF(N(F701)+N(G701)=0,"",ROUND((N(F701)+N(G701))*N(H701)/(1+N(H701)),2))</f>
        <v/>
      </c>
      <c r="J701" s="15">
        <f>IF(OR(B701&lt;&gt;"",D701&lt;&gt;"",F701&lt;&gt;"",G701&lt;&gt;""),ROUND(Einstellungen!$B$5+SUM(F$7:F701)-SUM(G$7:G701),2),"")</f>
        <v/>
      </c>
      <c r="K701" s="16">
        <f>IF(OR(B701&lt;&gt;"",D701&lt;&gt;"",F701&lt;&gt;"",G701&lt;&gt;""),MID(IF(AND(F701&lt;&gt;"",G701&lt;&gt;""),"; Einnahme und Ausgabe in einer Zeile","")&amp;IF(AND(F701="",G701=""),"; Betrag fehlt","")&amp;IF(B701="","; Datum fehlt",IF(B701&lt;MAX(B$6:B700),"; Datum früher als darüber","")&amp;IF(AND(Einstellungen!$B$6&lt;&gt;"",B701&lt;Einstellungen!$B$6),"; Datum vor dem Anfangsbestand",""))&amp;IF(C701="","; Beleg fehlt","")&amp;IF(N(J701)&lt;0,"; Kassenbestand negativ",""),3,250),"")</f>
        <v/>
      </c>
    </row>
    <row r="702">
      <c r="A702" s="9">
        <f>IF(OR(B702&lt;&gt;"",D702&lt;&gt;"",F702&lt;&gt;"",G702&lt;&gt;""),MAX(A$6:A701)+1,"")</f>
        <v/>
      </c>
      <c r="B702" s="10" t="n"/>
      <c r="C702" s="11" t="n"/>
      <c r="D702" s="12" t="n"/>
      <c r="E702" s="12" t="n"/>
      <c r="F702" s="13" t="n"/>
      <c r="G702" s="13" t="n"/>
      <c r="H702" s="14" t="n"/>
      <c r="I702" s="15">
        <f>IF(N(F702)+N(G702)=0,"",ROUND((N(F702)+N(G702))*N(H702)/(1+N(H702)),2))</f>
        <v/>
      </c>
      <c r="J702" s="15">
        <f>IF(OR(B702&lt;&gt;"",D702&lt;&gt;"",F702&lt;&gt;"",G702&lt;&gt;""),ROUND(Einstellungen!$B$5+SUM(F$7:F702)-SUM(G$7:G702),2),"")</f>
        <v/>
      </c>
      <c r="K702" s="16">
        <f>IF(OR(B702&lt;&gt;"",D702&lt;&gt;"",F702&lt;&gt;"",G702&lt;&gt;""),MID(IF(AND(F702&lt;&gt;"",G702&lt;&gt;""),"; Einnahme und Ausgabe in einer Zeile","")&amp;IF(AND(F702="",G702=""),"; Betrag fehlt","")&amp;IF(B702="","; Datum fehlt",IF(B702&lt;MAX(B$6:B701),"; Datum früher als darüber","")&amp;IF(AND(Einstellungen!$B$6&lt;&gt;"",B702&lt;Einstellungen!$B$6),"; Datum vor dem Anfangsbestand",""))&amp;IF(C702="","; Beleg fehlt","")&amp;IF(N(J702)&lt;0,"; Kassenbestand negativ",""),3,250),"")</f>
        <v/>
      </c>
    </row>
    <row r="703">
      <c r="A703" s="9">
        <f>IF(OR(B703&lt;&gt;"",D703&lt;&gt;"",F703&lt;&gt;"",G703&lt;&gt;""),MAX(A$6:A702)+1,"")</f>
        <v/>
      </c>
      <c r="B703" s="10" t="n"/>
      <c r="C703" s="11" t="n"/>
      <c r="D703" s="12" t="n"/>
      <c r="E703" s="12" t="n"/>
      <c r="F703" s="13" t="n"/>
      <c r="G703" s="13" t="n"/>
      <c r="H703" s="14" t="n"/>
      <c r="I703" s="15">
        <f>IF(N(F703)+N(G703)=0,"",ROUND((N(F703)+N(G703))*N(H703)/(1+N(H703)),2))</f>
        <v/>
      </c>
      <c r="J703" s="15">
        <f>IF(OR(B703&lt;&gt;"",D703&lt;&gt;"",F703&lt;&gt;"",G703&lt;&gt;""),ROUND(Einstellungen!$B$5+SUM(F$7:F703)-SUM(G$7:G703),2),"")</f>
        <v/>
      </c>
      <c r="K703" s="16">
        <f>IF(OR(B703&lt;&gt;"",D703&lt;&gt;"",F703&lt;&gt;"",G703&lt;&gt;""),MID(IF(AND(F703&lt;&gt;"",G703&lt;&gt;""),"; Einnahme und Ausgabe in einer Zeile","")&amp;IF(AND(F703="",G703=""),"; Betrag fehlt","")&amp;IF(B703="","; Datum fehlt",IF(B703&lt;MAX(B$6:B702),"; Datum früher als darüber","")&amp;IF(AND(Einstellungen!$B$6&lt;&gt;"",B703&lt;Einstellungen!$B$6),"; Datum vor dem Anfangsbestand",""))&amp;IF(C703="","; Beleg fehlt","")&amp;IF(N(J703)&lt;0,"; Kassenbestand negativ",""),3,250),"")</f>
        <v/>
      </c>
    </row>
    <row r="704">
      <c r="A704" s="9">
        <f>IF(OR(B704&lt;&gt;"",D704&lt;&gt;"",F704&lt;&gt;"",G704&lt;&gt;""),MAX(A$6:A703)+1,"")</f>
        <v/>
      </c>
      <c r="B704" s="10" t="n"/>
      <c r="C704" s="11" t="n"/>
      <c r="D704" s="12" t="n"/>
      <c r="E704" s="12" t="n"/>
      <c r="F704" s="13" t="n"/>
      <c r="G704" s="13" t="n"/>
      <c r="H704" s="14" t="n"/>
      <c r="I704" s="15">
        <f>IF(N(F704)+N(G704)=0,"",ROUND((N(F704)+N(G704))*N(H704)/(1+N(H704)),2))</f>
        <v/>
      </c>
      <c r="J704" s="15">
        <f>IF(OR(B704&lt;&gt;"",D704&lt;&gt;"",F704&lt;&gt;"",G704&lt;&gt;""),ROUND(Einstellungen!$B$5+SUM(F$7:F704)-SUM(G$7:G704),2),"")</f>
        <v/>
      </c>
      <c r="K704" s="16">
        <f>IF(OR(B704&lt;&gt;"",D704&lt;&gt;"",F704&lt;&gt;"",G704&lt;&gt;""),MID(IF(AND(F704&lt;&gt;"",G704&lt;&gt;""),"; Einnahme und Ausgabe in einer Zeile","")&amp;IF(AND(F704="",G704=""),"; Betrag fehlt","")&amp;IF(B704="","; Datum fehlt",IF(B704&lt;MAX(B$6:B703),"; Datum früher als darüber","")&amp;IF(AND(Einstellungen!$B$6&lt;&gt;"",B704&lt;Einstellungen!$B$6),"; Datum vor dem Anfangsbestand",""))&amp;IF(C704="","; Beleg fehlt","")&amp;IF(N(J704)&lt;0,"; Kassenbestand negativ",""),3,250),"")</f>
        <v/>
      </c>
    </row>
    <row r="705">
      <c r="A705" s="9">
        <f>IF(OR(B705&lt;&gt;"",D705&lt;&gt;"",F705&lt;&gt;"",G705&lt;&gt;""),MAX(A$6:A704)+1,"")</f>
        <v/>
      </c>
      <c r="B705" s="10" t="n"/>
      <c r="C705" s="11" t="n"/>
      <c r="D705" s="12" t="n"/>
      <c r="E705" s="12" t="n"/>
      <c r="F705" s="13" t="n"/>
      <c r="G705" s="13" t="n"/>
      <c r="H705" s="14" t="n"/>
      <c r="I705" s="15">
        <f>IF(N(F705)+N(G705)=0,"",ROUND((N(F705)+N(G705))*N(H705)/(1+N(H705)),2))</f>
        <v/>
      </c>
      <c r="J705" s="15">
        <f>IF(OR(B705&lt;&gt;"",D705&lt;&gt;"",F705&lt;&gt;"",G705&lt;&gt;""),ROUND(Einstellungen!$B$5+SUM(F$7:F705)-SUM(G$7:G705),2),"")</f>
        <v/>
      </c>
      <c r="K705" s="16">
        <f>IF(OR(B705&lt;&gt;"",D705&lt;&gt;"",F705&lt;&gt;"",G705&lt;&gt;""),MID(IF(AND(F705&lt;&gt;"",G705&lt;&gt;""),"; Einnahme und Ausgabe in einer Zeile","")&amp;IF(AND(F705="",G705=""),"; Betrag fehlt","")&amp;IF(B705="","; Datum fehlt",IF(B705&lt;MAX(B$6:B704),"; Datum früher als darüber","")&amp;IF(AND(Einstellungen!$B$6&lt;&gt;"",B705&lt;Einstellungen!$B$6),"; Datum vor dem Anfangsbestand",""))&amp;IF(C705="","; Beleg fehlt","")&amp;IF(N(J705)&lt;0,"; Kassenbestand negativ",""),3,250),"")</f>
        <v/>
      </c>
    </row>
    <row r="706">
      <c r="A706" s="9">
        <f>IF(OR(B706&lt;&gt;"",D706&lt;&gt;"",F706&lt;&gt;"",G706&lt;&gt;""),MAX(A$6:A705)+1,"")</f>
        <v/>
      </c>
      <c r="B706" s="10" t="n"/>
      <c r="C706" s="11" t="n"/>
      <c r="D706" s="12" t="n"/>
      <c r="E706" s="12" t="n"/>
      <c r="F706" s="13" t="n"/>
      <c r="G706" s="13" t="n"/>
      <c r="H706" s="14" t="n"/>
      <c r="I706" s="15">
        <f>IF(N(F706)+N(G706)=0,"",ROUND((N(F706)+N(G706))*N(H706)/(1+N(H706)),2))</f>
        <v/>
      </c>
      <c r="J706" s="15">
        <f>IF(OR(B706&lt;&gt;"",D706&lt;&gt;"",F706&lt;&gt;"",G706&lt;&gt;""),ROUND(Einstellungen!$B$5+SUM(F$7:F706)-SUM(G$7:G706),2),"")</f>
        <v/>
      </c>
      <c r="K706" s="16">
        <f>IF(OR(B706&lt;&gt;"",D706&lt;&gt;"",F706&lt;&gt;"",G706&lt;&gt;""),MID(IF(AND(F706&lt;&gt;"",G706&lt;&gt;""),"; Einnahme und Ausgabe in einer Zeile","")&amp;IF(AND(F706="",G706=""),"; Betrag fehlt","")&amp;IF(B706="","; Datum fehlt",IF(B706&lt;MAX(B$6:B705),"; Datum früher als darüber","")&amp;IF(AND(Einstellungen!$B$6&lt;&gt;"",B706&lt;Einstellungen!$B$6),"; Datum vor dem Anfangsbestand",""))&amp;IF(C706="","; Beleg fehlt","")&amp;IF(N(J706)&lt;0,"; Kassenbestand negativ",""),3,250),"")</f>
        <v/>
      </c>
    </row>
    <row r="707">
      <c r="A707" s="9">
        <f>IF(OR(B707&lt;&gt;"",D707&lt;&gt;"",F707&lt;&gt;"",G707&lt;&gt;""),MAX(A$6:A706)+1,"")</f>
        <v/>
      </c>
      <c r="B707" s="10" t="n"/>
      <c r="C707" s="11" t="n"/>
      <c r="D707" s="12" t="n"/>
      <c r="E707" s="12" t="n"/>
      <c r="F707" s="13" t="n"/>
      <c r="G707" s="13" t="n"/>
      <c r="H707" s="14" t="n"/>
      <c r="I707" s="15">
        <f>IF(N(F707)+N(G707)=0,"",ROUND((N(F707)+N(G707))*N(H707)/(1+N(H707)),2))</f>
        <v/>
      </c>
      <c r="J707" s="15">
        <f>IF(OR(B707&lt;&gt;"",D707&lt;&gt;"",F707&lt;&gt;"",G707&lt;&gt;""),ROUND(Einstellungen!$B$5+SUM(F$7:F707)-SUM(G$7:G707),2),"")</f>
        <v/>
      </c>
      <c r="K707" s="16">
        <f>IF(OR(B707&lt;&gt;"",D707&lt;&gt;"",F707&lt;&gt;"",G707&lt;&gt;""),MID(IF(AND(F707&lt;&gt;"",G707&lt;&gt;""),"; Einnahme und Ausgabe in einer Zeile","")&amp;IF(AND(F707="",G707=""),"; Betrag fehlt","")&amp;IF(B707="","; Datum fehlt",IF(B707&lt;MAX(B$6:B706),"; Datum früher als darüber","")&amp;IF(AND(Einstellungen!$B$6&lt;&gt;"",B707&lt;Einstellungen!$B$6),"; Datum vor dem Anfangsbestand",""))&amp;IF(C707="","; Beleg fehlt","")&amp;IF(N(J707)&lt;0,"; Kassenbestand negativ",""),3,250),"")</f>
        <v/>
      </c>
    </row>
    <row r="708">
      <c r="A708" s="9">
        <f>IF(OR(B708&lt;&gt;"",D708&lt;&gt;"",F708&lt;&gt;"",G708&lt;&gt;""),MAX(A$6:A707)+1,"")</f>
        <v/>
      </c>
      <c r="B708" s="10" t="n"/>
      <c r="C708" s="11" t="n"/>
      <c r="D708" s="12" t="n"/>
      <c r="E708" s="12" t="n"/>
      <c r="F708" s="13" t="n"/>
      <c r="G708" s="13" t="n"/>
      <c r="H708" s="14" t="n"/>
      <c r="I708" s="15">
        <f>IF(N(F708)+N(G708)=0,"",ROUND((N(F708)+N(G708))*N(H708)/(1+N(H708)),2))</f>
        <v/>
      </c>
      <c r="J708" s="15">
        <f>IF(OR(B708&lt;&gt;"",D708&lt;&gt;"",F708&lt;&gt;"",G708&lt;&gt;""),ROUND(Einstellungen!$B$5+SUM(F$7:F708)-SUM(G$7:G708),2),"")</f>
        <v/>
      </c>
      <c r="K708" s="16">
        <f>IF(OR(B708&lt;&gt;"",D708&lt;&gt;"",F708&lt;&gt;"",G708&lt;&gt;""),MID(IF(AND(F708&lt;&gt;"",G708&lt;&gt;""),"; Einnahme und Ausgabe in einer Zeile","")&amp;IF(AND(F708="",G708=""),"; Betrag fehlt","")&amp;IF(B708="","; Datum fehlt",IF(B708&lt;MAX(B$6:B707),"; Datum früher als darüber","")&amp;IF(AND(Einstellungen!$B$6&lt;&gt;"",B708&lt;Einstellungen!$B$6),"; Datum vor dem Anfangsbestand",""))&amp;IF(C708="","; Beleg fehlt","")&amp;IF(N(J708)&lt;0,"; Kassenbestand negativ",""),3,250),"")</f>
        <v/>
      </c>
    </row>
    <row r="709">
      <c r="A709" s="9">
        <f>IF(OR(B709&lt;&gt;"",D709&lt;&gt;"",F709&lt;&gt;"",G709&lt;&gt;""),MAX(A$6:A708)+1,"")</f>
        <v/>
      </c>
      <c r="B709" s="10" t="n"/>
      <c r="C709" s="11" t="n"/>
      <c r="D709" s="12" t="n"/>
      <c r="E709" s="12" t="n"/>
      <c r="F709" s="13" t="n"/>
      <c r="G709" s="13" t="n"/>
      <c r="H709" s="14" t="n"/>
      <c r="I709" s="15">
        <f>IF(N(F709)+N(G709)=0,"",ROUND((N(F709)+N(G709))*N(H709)/(1+N(H709)),2))</f>
        <v/>
      </c>
      <c r="J709" s="15">
        <f>IF(OR(B709&lt;&gt;"",D709&lt;&gt;"",F709&lt;&gt;"",G709&lt;&gt;""),ROUND(Einstellungen!$B$5+SUM(F$7:F709)-SUM(G$7:G709),2),"")</f>
        <v/>
      </c>
      <c r="K709" s="16">
        <f>IF(OR(B709&lt;&gt;"",D709&lt;&gt;"",F709&lt;&gt;"",G709&lt;&gt;""),MID(IF(AND(F709&lt;&gt;"",G709&lt;&gt;""),"; Einnahme und Ausgabe in einer Zeile","")&amp;IF(AND(F709="",G709=""),"; Betrag fehlt","")&amp;IF(B709="","; Datum fehlt",IF(B709&lt;MAX(B$6:B708),"; Datum früher als darüber","")&amp;IF(AND(Einstellungen!$B$6&lt;&gt;"",B709&lt;Einstellungen!$B$6),"; Datum vor dem Anfangsbestand",""))&amp;IF(C709="","; Beleg fehlt","")&amp;IF(N(J709)&lt;0,"; Kassenbestand negativ",""),3,250),"")</f>
        <v/>
      </c>
    </row>
    <row r="710">
      <c r="A710" s="9">
        <f>IF(OR(B710&lt;&gt;"",D710&lt;&gt;"",F710&lt;&gt;"",G710&lt;&gt;""),MAX(A$6:A709)+1,"")</f>
        <v/>
      </c>
      <c r="B710" s="10" t="n"/>
      <c r="C710" s="11" t="n"/>
      <c r="D710" s="12" t="n"/>
      <c r="E710" s="12" t="n"/>
      <c r="F710" s="13" t="n"/>
      <c r="G710" s="13" t="n"/>
      <c r="H710" s="14" t="n"/>
      <c r="I710" s="15">
        <f>IF(N(F710)+N(G710)=0,"",ROUND((N(F710)+N(G710))*N(H710)/(1+N(H710)),2))</f>
        <v/>
      </c>
      <c r="J710" s="15">
        <f>IF(OR(B710&lt;&gt;"",D710&lt;&gt;"",F710&lt;&gt;"",G710&lt;&gt;""),ROUND(Einstellungen!$B$5+SUM(F$7:F710)-SUM(G$7:G710),2),"")</f>
        <v/>
      </c>
      <c r="K710" s="16">
        <f>IF(OR(B710&lt;&gt;"",D710&lt;&gt;"",F710&lt;&gt;"",G710&lt;&gt;""),MID(IF(AND(F710&lt;&gt;"",G710&lt;&gt;""),"; Einnahme und Ausgabe in einer Zeile","")&amp;IF(AND(F710="",G710=""),"; Betrag fehlt","")&amp;IF(B710="","; Datum fehlt",IF(B710&lt;MAX(B$6:B709),"; Datum früher als darüber","")&amp;IF(AND(Einstellungen!$B$6&lt;&gt;"",B710&lt;Einstellungen!$B$6),"; Datum vor dem Anfangsbestand",""))&amp;IF(C710="","; Beleg fehlt","")&amp;IF(N(J710)&lt;0,"; Kassenbestand negativ",""),3,250),"")</f>
        <v/>
      </c>
    </row>
    <row r="711">
      <c r="A711" s="9">
        <f>IF(OR(B711&lt;&gt;"",D711&lt;&gt;"",F711&lt;&gt;"",G711&lt;&gt;""),MAX(A$6:A710)+1,"")</f>
        <v/>
      </c>
      <c r="B711" s="10" t="n"/>
      <c r="C711" s="11" t="n"/>
      <c r="D711" s="12" t="n"/>
      <c r="E711" s="12" t="n"/>
      <c r="F711" s="13" t="n"/>
      <c r="G711" s="13" t="n"/>
      <c r="H711" s="14" t="n"/>
      <c r="I711" s="15">
        <f>IF(N(F711)+N(G711)=0,"",ROUND((N(F711)+N(G711))*N(H711)/(1+N(H711)),2))</f>
        <v/>
      </c>
      <c r="J711" s="15">
        <f>IF(OR(B711&lt;&gt;"",D711&lt;&gt;"",F711&lt;&gt;"",G711&lt;&gt;""),ROUND(Einstellungen!$B$5+SUM(F$7:F711)-SUM(G$7:G711),2),"")</f>
        <v/>
      </c>
      <c r="K711" s="16">
        <f>IF(OR(B711&lt;&gt;"",D711&lt;&gt;"",F711&lt;&gt;"",G711&lt;&gt;""),MID(IF(AND(F711&lt;&gt;"",G711&lt;&gt;""),"; Einnahme und Ausgabe in einer Zeile","")&amp;IF(AND(F711="",G711=""),"; Betrag fehlt","")&amp;IF(B711="","; Datum fehlt",IF(B711&lt;MAX(B$6:B710),"; Datum früher als darüber","")&amp;IF(AND(Einstellungen!$B$6&lt;&gt;"",B711&lt;Einstellungen!$B$6),"; Datum vor dem Anfangsbestand",""))&amp;IF(C711="","; Beleg fehlt","")&amp;IF(N(J711)&lt;0,"; Kassenbestand negativ",""),3,250),"")</f>
        <v/>
      </c>
    </row>
    <row r="712">
      <c r="A712" s="9">
        <f>IF(OR(B712&lt;&gt;"",D712&lt;&gt;"",F712&lt;&gt;"",G712&lt;&gt;""),MAX(A$6:A711)+1,"")</f>
        <v/>
      </c>
      <c r="B712" s="10" t="n"/>
      <c r="C712" s="11" t="n"/>
      <c r="D712" s="12" t="n"/>
      <c r="E712" s="12" t="n"/>
      <c r="F712" s="13" t="n"/>
      <c r="G712" s="13" t="n"/>
      <c r="H712" s="14" t="n"/>
      <c r="I712" s="15">
        <f>IF(N(F712)+N(G712)=0,"",ROUND((N(F712)+N(G712))*N(H712)/(1+N(H712)),2))</f>
        <v/>
      </c>
      <c r="J712" s="15">
        <f>IF(OR(B712&lt;&gt;"",D712&lt;&gt;"",F712&lt;&gt;"",G712&lt;&gt;""),ROUND(Einstellungen!$B$5+SUM(F$7:F712)-SUM(G$7:G712),2),"")</f>
        <v/>
      </c>
      <c r="K712" s="16">
        <f>IF(OR(B712&lt;&gt;"",D712&lt;&gt;"",F712&lt;&gt;"",G712&lt;&gt;""),MID(IF(AND(F712&lt;&gt;"",G712&lt;&gt;""),"; Einnahme und Ausgabe in einer Zeile","")&amp;IF(AND(F712="",G712=""),"; Betrag fehlt","")&amp;IF(B712="","; Datum fehlt",IF(B712&lt;MAX(B$6:B711),"; Datum früher als darüber","")&amp;IF(AND(Einstellungen!$B$6&lt;&gt;"",B712&lt;Einstellungen!$B$6),"; Datum vor dem Anfangsbestand",""))&amp;IF(C712="","; Beleg fehlt","")&amp;IF(N(J712)&lt;0,"; Kassenbestand negativ",""),3,250),"")</f>
        <v/>
      </c>
    </row>
    <row r="713">
      <c r="A713" s="9">
        <f>IF(OR(B713&lt;&gt;"",D713&lt;&gt;"",F713&lt;&gt;"",G713&lt;&gt;""),MAX(A$6:A712)+1,"")</f>
        <v/>
      </c>
      <c r="B713" s="10" t="n"/>
      <c r="C713" s="11" t="n"/>
      <c r="D713" s="12" t="n"/>
      <c r="E713" s="12" t="n"/>
      <c r="F713" s="13" t="n"/>
      <c r="G713" s="13" t="n"/>
      <c r="H713" s="14" t="n"/>
      <c r="I713" s="15">
        <f>IF(N(F713)+N(G713)=0,"",ROUND((N(F713)+N(G713))*N(H713)/(1+N(H713)),2))</f>
        <v/>
      </c>
      <c r="J713" s="15">
        <f>IF(OR(B713&lt;&gt;"",D713&lt;&gt;"",F713&lt;&gt;"",G713&lt;&gt;""),ROUND(Einstellungen!$B$5+SUM(F$7:F713)-SUM(G$7:G713),2),"")</f>
        <v/>
      </c>
      <c r="K713" s="16">
        <f>IF(OR(B713&lt;&gt;"",D713&lt;&gt;"",F713&lt;&gt;"",G713&lt;&gt;""),MID(IF(AND(F713&lt;&gt;"",G713&lt;&gt;""),"; Einnahme und Ausgabe in einer Zeile","")&amp;IF(AND(F713="",G713=""),"; Betrag fehlt","")&amp;IF(B713="","; Datum fehlt",IF(B713&lt;MAX(B$6:B712),"; Datum früher als darüber","")&amp;IF(AND(Einstellungen!$B$6&lt;&gt;"",B713&lt;Einstellungen!$B$6),"; Datum vor dem Anfangsbestand",""))&amp;IF(C713="","; Beleg fehlt","")&amp;IF(N(J713)&lt;0,"; Kassenbestand negativ",""),3,250),"")</f>
        <v/>
      </c>
    </row>
    <row r="714">
      <c r="A714" s="9">
        <f>IF(OR(B714&lt;&gt;"",D714&lt;&gt;"",F714&lt;&gt;"",G714&lt;&gt;""),MAX(A$6:A713)+1,"")</f>
        <v/>
      </c>
      <c r="B714" s="10" t="n"/>
      <c r="C714" s="11" t="n"/>
      <c r="D714" s="12" t="n"/>
      <c r="E714" s="12" t="n"/>
      <c r="F714" s="13" t="n"/>
      <c r="G714" s="13" t="n"/>
      <c r="H714" s="14" t="n"/>
      <c r="I714" s="15">
        <f>IF(N(F714)+N(G714)=0,"",ROUND((N(F714)+N(G714))*N(H714)/(1+N(H714)),2))</f>
        <v/>
      </c>
      <c r="J714" s="15">
        <f>IF(OR(B714&lt;&gt;"",D714&lt;&gt;"",F714&lt;&gt;"",G714&lt;&gt;""),ROUND(Einstellungen!$B$5+SUM(F$7:F714)-SUM(G$7:G714),2),"")</f>
        <v/>
      </c>
      <c r="K714" s="16">
        <f>IF(OR(B714&lt;&gt;"",D714&lt;&gt;"",F714&lt;&gt;"",G714&lt;&gt;""),MID(IF(AND(F714&lt;&gt;"",G714&lt;&gt;""),"; Einnahme und Ausgabe in einer Zeile","")&amp;IF(AND(F714="",G714=""),"; Betrag fehlt","")&amp;IF(B714="","; Datum fehlt",IF(B714&lt;MAX(B$6:B713),"; Datum früher als darüber","")&amp;IF(AND(Einstellungen!$B$6&lt;&gt;"",B714&lt;Einstellungen!$B$6),"; Datum vor dem Anfangsbestand",""))&amp;IF(C714="","; Beleg fehlt","")&amp;IF(N(J714)&lt;0,"; Kassenbestand negativ",""),3,250),"")</f>
        <v/>
      </c>
    </row>
    <row r="715">
      <c r="A715" s="9">
        <f>IF(OR(B715&lt;&gt;"",D715&lt;&gt;"",F715&lt;&gt;"",G715&lt;&gt;""),MAX(A$6:A714)+1,"")</f>
        <v/>
      </c>
      <c r="B715" s="10" t="n"/>
      <c r="C715" s="11" t="n"/>
      <c r="D715" s="12" t="n"/>
      <c r="E715" s="12" t="n"/>
      <c r="F715" s="13" t="n"/>
      <c r="G715" s="13" t="n"/>
      <c r="H715" s="14" t="n"/>
      <c r="I715" s="15">
        <f>IF(N(F715)+N(G715)=0,"",ROUND((N(F715)+N(G715))*N(H715)/(1+N(H715)),2))</f>
        <v/>
      </c>
      <c r="J715" s="15">
        <f>IF(OR(B715&lt;&gt;"",D715&lt;&gt;"",F715&lt;&gt;"",G715&lt;&gt;""),ROUND(Einstellungen!$B$5+SUM(F$7:F715)-SUM(G$7:G715),2),"")</f>
        <v/>
      </c>
      <c r="K715" s="16">
        <f>IF(OR(B715&lt;&gt;"",D715&lt;&gt;"",F715&lt;&gt;"",G715&lt;&gt;""),MID(IF(AND(F715&lt;&gt;"",G715&lt;&gt;""),"; Einnahme und Ausgabe in einer Zeile","")&amp;IF(AND(F715="",G715=""),"; Betrag fehlt","")&amp;IF(B715="","; Datum fehlt",IF(B715&lt;MAX(B$6:B714),"; Datum früher als darüber","")&amp;IF(AND(Einstellungen!$B$6&lt;&gt;"",B715&lt;Einstellungen!$B$6),"; Datum vor dem Anfangsbestand",""))&amp;IF(C715="","; Beleg fehlt","")&amp;IF(N(J715)&lt;0,"; Kassenbestand negativ",""),3,250),"")</f>
        <v/>
      </c>
    </row>
    <row r="716">
      <c r="A716" s="9">
        <f>IF(OR(B716&lt;&gt;"",D716&lt;&gt;"",F716&lt;&gt;"",G716&lt;&gt;""),MAX(A$6:A715)+1,"")</f>
        <v/>
      </c>
      <c r="B716" s="10" t="n"/>
      <c r="C716" s="11" t="n"/>
      <c r="D716" s="12" t="n"/>
      <c r="E716" s="12" t="n"/>
      <c r="F716" s="13" t="n"/>
      <c r="G716" s="13" t="n"/>
      <c r="H716" s="14" t="n"/>
      <c r="I716" s="15">
        <f>IF(N(F716)+N(G716)=0,"",ROUND((N(F716)+N(G716))*N(H716)/(1+N(H716)),2))</f>
        <v/>
      </c>
      <c r="J716" s="15">
        <f>IF(OR(B716&lt;&gt;"",D716&lt;&gt;"",F716&lt;&gt;"",G716&lt;&gt;""),ROUND(Einstellungen!$B$5+SUM(F$7:F716)-SUM(G$7:G716),2),"")</f>
        <v/>
      </c>
      <c r="K716" s="16">
        <f>IF(OR(B716&lt;&gt;"",D716&lt;&gt;"",F716&lt;&gt;"",G716&lt;&gt;""),MID(IF(AND(F716&lt;&gt;"",G716&lt;&gt;""),"; Einnahme und Ausgabe in einer Zeile","")&amp;IF(AND(F716="",G716=""),"; Betrag fehlt","")&amp;IF(B716="","; Datum fehlt",IF(B716&lt;MAX(B$6:B715),"; Datum früher als darüber","")&amp;IF(AND(Einstellungen!$B$6&lt;&gt;"",B716&lt;Einstellungen!$B$6),"; Datum vor dem Anfangsbestand",""))&amp;IF(C716="","; Beleg fehlt","")&amp;IF(N(J716)&lt;0,"; Kassenbestand negativ",""),3,250),"")</f>
        <v/>
      </c>
    </row>
    <row r="717">
      <c r="A717" s="9">
        <f>IF(OR(B717&lt;&gt;"",D717&lt;&gt;"",F717&lt;&gt;"",G717&lt;&gt;""),MAX(A$6:A716)+1,"")</f>
        <v/>
      </c>
      <c r="B717" s="10" t="n"/>
      <c r="C717" s="11" t="n"/>
      <c r="D717" s="12" t="n"/>
      <c r="E717" s="12" t="n"/>
      <c r="F717" s="13" t="n"/>
      <c r="G717" s="13" t="n"/>
      <c r="H717" s="14" t="n"/>
      <c r="I717" s="15">
        <f>IF(N(F717)+N(G717)=0,"",ROUND((N(F717)+N(G717))*N(H717)/(1+N(H717)),2))</f>
        <v/>
      </c>
      <c r="J717" s="15">
        <f>IF(OR(B717&lt;&gt;"",D717&lt;&gt;"",F717&lt;&gt;"",G717&lt;&gt;""),ROUND(Einstellungen!$B$5+SUM(F$7:F717)-SUM(G$7:G717),2),"")</f>
        <v/>
      </c>
      <c r="K717" s="16">
        <f>IF(OR(B717&lt;&gt;"",D717&lt;&gt;"",F717&lt;&gt;"",G717&lt;&gt;""),MID(IF(AND(F717&lt;&gt;"",G717&lt;&gt;""),"; Einnahme und Ausgabe in einer Zeile","")&amp;IF(AND(F717="",G717=""),"; Betrag fehlt","")&amp;IF(B717="","; Datum fehlt",IF(B717&lt;MAX(B$6:B716),"; Datum früher als darüber","")&amp;IF(AND(Einstellungen!$B$6&lt;&gt;"",B717&lt;Einstellungen!$B$6),"; Datum vor dem Anfangsbestand",""))&amp;IF(C717="","; Beleg fehlt","")&amp;IF(N(J717)&lt;0,"; Kassenbestand negativ",""),3,250),"")</f>
        <v/>
      </c>
    </row>
    <row r="718">
      <c r="A718" s="9">
        <f>IF(OR(B718&lt;&gt;"",D718&lt;&gt;"",F718&lt;&gt;"",G718&lt;&gt;""),MAX(A$6:A717)+1,"")</f>
        <v/>
      </c>
      <c r="B718" s="10" t="n"/>
      <c r="C718" s="11" t="n"/>
      <c r="D718" s="12" t="n"/>
      <c r="E718" s="12" t="n"/>
      <c r="F718" s="13" t="n"/>
      <c r="G718" s="13" t="n"/>
      <c r="H718" s="14" t="n"/>
      <c r="I718" s="15">
        <f>IF(N(F718)+N(G718)=0,"",ROUND((N(F718)+N(G718))*N(H718)/(1+N(H718)),2))</f>
        <v/>
      </c>
      <c r="J718" s="15">
        <f>IF(OR(B718&lt;&gt;"",D718&lt;&gt;"",F718&lt;&gt;"",G718&lt;&gt;""),ROUND(Einstellungen!$B$5+SUM(F$7:F718)-SUM(G$7:G718),2),"")</f>
        <v/>
      </c>
      <c r="K718" s="16">
        <f>IF(OR(B718&lt;&gt;"",D718&lt;&gt;"",F718&lt;&gt;"",G718&lt;&gt;""),MID(IF(AND(F718&lt;&gt;"",G718&lt;&gt;""),"; Einnahme und Ausgabe in einer Zeile","")&amp;IF(AND(F718="",G718=""),"; Betrag fehlt","")&amp;IF(B718="","; Datum fehlt",IF(B718&lt;MAX(B$6:B717),"; Datum früher als darüber","")&amp;IF(AND(Einstellungen!$B$6&lt;&gt;"",B718&lt;Einstellungen!$B$6),"; Datum vor dem Anfangsbestand",""))&amp;IF(C718="","; Beleg fehlt","")&amp;IF(N(J718)&lt;0,"; Kassenbestand negativ",""),3,250),"")</f>
        <v/>
      </c>
    </row>
    <row r="719">
      <c r="A719" s="9">
        <f>IF(OR(B719&lt;&gt;"",D719&lt;&gt;"",F719&lt;&gt;"",G719&lt;&gt;""),MAX(A$6:A718)+1,"")</f>
        <v/>
      </c>
      <c r="B719" s="10" t="n"/>
      <c r="C719" s="11" t="n"/>
      <c r="D719" s="12" t="n"/>
      <c r="E719" s="12" t="n"/>
      <c r="F719" s="13" t="n"/>
      <c r="G719" s="13" t="n"/>
      <c r="H719" s="14" t="n"/>
      <c r="I719" s="15">
        <f>IF(N(F719)+N(G719)=0,"",ROUND((N(F719)+N(G719))*N(H719)/(1+N(H719)),2))</f>
        <v/>
      </c>
      <c r="J719" s="15">
        <f>IF(OR(B719&lt;&gt;"",D719&lt;&gt;"",F719&lt;&gt;"",G719&lt;&gt;""),ROUND(Einstellungen!$B$5+SUM(F$7:F719)-SUM(G$7:G719),2),"")</f>
        <v/>
      </c>
      <c r="K719" s="16">
        <f>IF(OR(B719&lt;&gt;"",D719&lt;&gt;"",F719&lt;&gt;"",G719&lt;&gt;""),MID(IF(AND(F719&lt;&gt;"",G719&lt;&gt;""),"; Einnahme und Ausgabe in einer Zeile","")&amp;IF(AND(F719="",G719=""),"; Betrag fehlt","")&amp;IF(B719="","; Datum fehlt",IF(B719&lt;MAX(B$6:B718),"; Datum früher als darüber","")&amp;IF(AND(Einstellungen!$B$6&lt;&gt;"",B719&lt;Einstellungen!$B$6),"; Datum vor dem Anfangsbestand",""))&amp;IF(C719="","; Beleg fehlt","")&amp;IF(N(J719)&lt;0,"; Kassenbestand negativ",""),3,250),"")</f>
        <v/>
      </c>
    </row>
    <row r="720">
      <c r="A720" s="9">
        <f>IF(OR(B720&lt;&gt;"",D720&lt;&gt;"",F720&lt;&gt;"",G720&lt;&gt;""),MAX(A$6:A719)+1,"")</f>
        <v/>
      </c>
      <c r="B720" s="10" t="n"/>
      <c r="C720" s="11" t="n"/>
      <c r="D720" s="12" t="n"/>
      <c r="E720" s="12" t="n"/>
      <c r="F720" s="13" t="n"/>
      <c r="G720" s="13" t="n"/>
      <c r="H720" s="14" t="n"/>
      <c r="I720" s="15">
        <f>IF(N(F720)+N(G720)=0,"",ROUND((N(F720)+N(G720))*N(H720)/(1+N(H720)),2))</f>
        <v/>
      </c>
      <c r="J720" s="15">
        <f>IF(OR(B720&lt;&gt;"",D720&lt;&gt;"",F720&lt;&gt;"",G720&lt;&gt;""),ROUND(Einstellungen!$B$5+SUM(F$7:F720)-SUM(G$7:G720),2),"")</f>
        <v/>
      </c>
      <c r="K720" s="16">
        <f>IF(OR(B720&lt;&gt;"",D720&lt;&gt;"",F720&lt;&gt;"",G720&lt;&gt;""),MID(IF(AND(F720&lt;&gt;"",G720&lt;&gt;""),"; Einnahme und Ausgabe in einer Zeile","")&amp;IF(AND(F720="",G720=""),"; Betrag fehlt","")&amp;IF(B720="","; Datum fehlt",IF(B720&lt;MAX(B$6:B719),"; Datum früher als darüber","")&amp;IF(AND(Einstellungen!$B$6&lt;&gt;"",B720&lt;Einstellungen!$B$6),"; Datum vor dem Anfangsbestand",""))&amp;IF(C720="","; Beleg fehlt","")&amp;IF(N(J720)&lt;0,"; Kassenbestand negativ",""),3,250),"")</f>
        <v/>
      </c>
    </row>
    <row r="721">
      <c r="A721" s="9">
        <f>IF(OR(B721&lt;&gt;"",D721&lt;&gt;"",F721&lt;&gt;"",G721&lt;&gt;""),MAX(A$6:A720)+1,"")</f>
        <v/>
      </c>
      <c r="B721" s="10" t="n"/>
      <c r="C721" s="11" t="n"/>
      <c r="D721" s="12" t="n"/>
      <c r="E721" s="12" t="n"/>
      <c r="F721" s="13" t="n"/>
      <c r="G721" s="13" t="n"/>
      <c r="H721" s="14" t="n"/>
      <c r="I721" s="15">
        <f>IF(N(F721)+N(G721)=0,"",ROUND((N(F721)+N(G721))*N(H721)/(1+N(H721)),2))</f>
        <v/>
      </c>
      <c r="J721" s="15">
        <f>IF(OR(B721&lt;&gt;"",D721&lt;&gt;"",F721&lt;&gt;"",G721&lt;&gt;""),ROUND(Einstellungen!$B$5+SUM(F$7:F721)-SUM(G$7:G721),2),"")</f>
        <v/>
      </c>
      <c r="K721" s="16">
        <f>IF(OR(B721&lt;&gt;"",D721&lt;&gt;"",F721&lt;&gt;"",G721&lt;&gt;""),MID(IF(AND(F721&lt;&gt;"",G721&lt;&gt;""),"; Einnahme und Ausgabe in einer Zeile","")&amp;IF(AND(F721="",G721=""),"; Betrag fehlt","")&amp;IF(B721="","; Datum fehlt",IF(B721&lt;MAX(B$6:B720),"; Datum früher als darüber","")&amp;IF(AND(Einstellungen!$B$6&lt;&gt;"",B721&lt;Einstellungen!$B$6),"; Datum vor dem Anfangsbestand",""))&amp;IF(C721="","; Beleg fehlt","")&amp;IF(N(J721)&lt;0,"; Kassenbestand negativ",""),3,250),"")</f>
        <v/>
      </c>
    </row>
    <row r="722">
      <c r="A722" s="9">
        <f>IF(OR(B722&lt;&gt;"",D722&lt;&gt;"",F722&lt;&gt;"",G722&lt;&gt;""),MAX(A$6:A721)+1,"")</f>
        <v/>
      </c>
      <c r="B722" s="10" t="n"/>
      <c r="C722" s="11" t="n"/>
      <c r="D722" s="12" t="n"/>
      <c r="E722" s="12" t="n"/>
      <c r="F722" s="13" t="n"/>
      <c r="G722" s="13" t="n"/>
      <c r="H722" s="14" t="n"/>
      <c r="I722" s="15">
        <f>IF(N(F722)+N(G722)=0,"",ROUND((N(F722)+N(G722))*N(H722)/(1+N(H722)),2))</f>
        <v/>
      </c>
      <c r="J722" s="15">
        <f>IF(OR(B722&lt;&gt;"",D722&lt;&gt;"",F722&lt;&gt;"",G722&lt;&gt;""),ROUND(Einstellungen!$B$5+SUM(F$7:F722)-SUM(G$7:G722),2),"")</f>
        <v/>
      </c>
      <c r="K722" s="16">
        <f>IF(OR(B722&lt;&gt;"",D722&lt;&gt;"",F722&lt;&gt;"",G722&lt;&gt;""),MID(IF(AND(F722&lt;&gt;"",G722&lt;&gt;""),"; Einnahme und Ausgabe in einer Zeile","")&amp;IF(AND(F722="",G722=""),"; Betrag fehlt","")&amp;IF(B722="","; Datum fehlt",IF(B722&lt;MAX(B$6:B721),"; Datum früher als darüber","")&amp;IF(AND(Einstellungen!$B$6&lt;&gt;"",B722&lt;Einstellungen!$B$6),"; Datum vor dem Anfangsbestand",""))&amp;IF(C722="","; Beleg fehlt","")&amp;IF(N(J722)&lt;0,"; Kassenbestand negativ",""),3,250),"")</f>
        <v/>
      </c>
    </row>
    <row r="723">
      <c r="A723" s="9">
        <f>IF(OR(B723&lt;&gt;"",D723&lt;&gt;"",F723&lt;&gt;"",G723&lt;&gt;""),MAX(A$6:A722)+1,"")</f>
        <v/>
      </c>
      <c r="B723" s="10" t="n"/>
      <c r="C723" s="11" t="n"/>
      <c r="D723" s="12" t="n"/>
      <c r="E723" s="12" t="n"/>
      <c r="F723" s="13" t="n"/>
      <c r="G723" s="13" t="n"/>
      <c r="H723" s="14" t="n"/>
      <c r="I723" s="15">
        <f>IF(N(F723)+N(G723)=0,"",ROUND((N(F723)+N(G723))*N(H723)/(1+N(H723)),2))</f>
        <v/>
      </c>
      <c r="J723" s="15">
        <f>IF(OR(B723&lt;&gt;"",D723&lt;&gt;"",F723&lt;&gt;"",G723&lt;&gt;""),ROUND(Einstellungen!$B$5+SUM(F$7:F723)-SUM(G$7:G723),2),"")</f>
        <v/>
      </c>
      <c r="K723" s="16">
        <f>IF(OR(B723&lt;&gt;"",D723&lt;&gt;"",F723&lt;&gt;"",G723&lt;&gt;""),MID(IF(AND(F723&lt;&gt;"",G723&lt;&gt;""),"; Einnahme und Ausgabe in einer Zeile","")&amp;IF(AND(F723="",G723=""),"; Betrag fehlt","")&amp;IF(B723="","; Datum fehlt",IF(B723&lt;MAX(B$6:B722),"; Datum früher als darüber","")&amp;IF(AND(Einstellungen!$B$6&lt;&gt;"",B723&lt;Einstellungen!$B$6),"; Datum vor dem Anfangsbestand",""))&amp;IF(C723="","; Beleg fehlt","")&amp;IF(N(J723)&lt;0,"; Kassenbestand negativ",""),3,250),"")</f>
        <v/>
      </c>
    </row>
    <row r="724">
      <c r="A724" s="9">
        <f>IF(OR(B724&lt;&gt;"",D724&lt;&gt;"",F724&lt;&gt;"",G724&lt;&gt;""),MAX(A$6:A723)+1,"")</f>
        <v/>
      </c>
      <c r="B724" s="10" t="n"/>
      <c r="C724" s="11" t="n"/>
      <c r="D724" s="12" t="n"/>
      <c r="E724" s="12" t="n"/>
      <c r="F724" s="13" t="n"/>
      <c r="G724" s="13" t="n"/>
      <c r="H724" s="14" t="n"/>
      <c r="I724" s="15">
        <f>IF(N(F724)+N(G724)=0,"",ROUND((N(F724)+N(G724))*N(H724)/(1+N(H724)),2))</f>
        <v/>
      </c>
      <c r="J724" s="15">
        <f>IF(OR(B724&lt;&gt;"",D724&lt;&gt;"",F724&lt;&gt;"",G724&lt;&gt;""),ROUND(Einstellungen!$B$5+SUM(F$7:F724)-SUM(G$7:G724),2),"")</f>
        <v/>
      </c>
      <c r="K724" s="16">
        <f>IF(OR(B724&lt;&gt;"",D724&lt;&gt;"",F724&lt;&gt;"",G724&lt;&gt;""),MID(IF(AND(F724&lt;&gt;"",G724&lt;&gt;""),"; Einnahme und Ausgabe in einer Zeile","")&amp;IF(AND(F724="",G724=""),"; Betrag fehlt","")&amp;IF(B724="","; Datum fehlt",IF(B724&lt;MAX(B$6:B723),"; Datum früher als darüber","")&amp;IF(AND(Einstellungen!$B$6&lt;&gt;"",B724&lt;Einstellungen!$B$6),"; Datum vor dem Anfangsbestand",""))&amp;IF(C724="","; Beleg fehlt","")&amp;IF(N(J724)&lt;0,"; Kassenbestand negativ",""),3,250),"")</f>
        <v/>
      </c>
    </row>
    <row r="725">
      <c r="A725" s="9">
        <f>IF(OR(B725&lt;&gt;"",D725&lt;&gt;"",F725&lt;&gt;"",G725&lt;&gt;""),MAX(A$6:A724)+1,"")</f>
        <v/>
      </c>
      <c r="B725" s="10" t="n"/>
      <c r="C725" s="11" t="n"/>
      <c r="D725" s="12" t="n"/>
      <c r="E725" s="12" t="n"/>
      <c r="F725" s="13" t="n"/>
      <c r="G725" s="13" t="n"/>
      <c r="H725" s="14" t="n"/>
      <c r="I725" s="15">
        <f>IF(N(F725)+N(G725)=0,"",ROUND((N(F725)+N(G725))*N(H725)/(1+N(H725)),2))</f>
        <v/>
      </c>
      <c r="J725" s="15">
        <f>IF(OR(B725&lt;&gt;"",D725&lt;&gt;"",F725&lt;&gt;"",G725&lt;&gt;""),ROUND(Einstellungen!$B$5+SUM(F$7:F725)-SUM(G$7:G725),2),"")</f>
        <v/>
      </c>
      <c r="K725" s="16">
        <f>IF(OR(B725&lt;&gt;"",D725&lt;&gt;"",F725&lt;&gt;"",G725&lt;&gt;""),MID(IF(AND(F725&lt;&gt;"",G725&lt;&gt;""),"; Einnahme und Ausgabe in einer Zeile","")&amp;IF(AND(F725="",G725=""),"; Betrag fehlt","")&amp;IF(B725="","; Datum fehlt",IF(B725&lt;MAX(B$6:B724),"; Datum früher als darüber","")&amp;IF(AND(Einstellungen!$B$6&lt;&gt;"",B725&lt;Einstellungen!$B$6),"; Datum vor dem Anfangsbestand",""))&amp;IF(C725="","; Beleg fehlt","")&amp;IF(N(J725)&lt;0,"; Kassenbestand negativ",""),3,250),"")</f>
        <v/>
      </c>
    </row>
    <row r="726">
      <c r="A726" s="9">
        <f>IF(OR(B726&lt;&gt;"",D726&lt;&gt;"",F726&lt;&gt;"",G726&lt;&gt;""),MAX(A$6:A725)+1,"")</f>
        <v/>
      </c>
      <c r="B726" s="10" t="n"/>
      <c r="C726" s="11" t="n"/>
      <c r="D726" s="12" t="n"/>
      <c r="E726" s="12" t="n"/>
      <c r="F726" s="13" t="n"/>
      <c r="G726" s="13" t="n"/>
      <c r="H726" s="14" t="n"/>
      <c r="I726" s="15">
        <f>IF(N(F726)+N(G726)=0,"",ROUND((N(F726)+N(G726))*N(H726)/(1+N(H726)),2))</f>
        <v/>
      </c>
      <c r="J726" s="15">
        <f>IF(OR(B726&lt;&gt;"",D726&lt;&gt;"",F726&lt;&gt;"",G726&lt;&gt;""),ROUND(Einstellungen!$B$5+SUM(F$7:F726)-SUM(G$7:G726),2),"")</f>
        <v/>
      </c>
      <c r="K726" s="16">
        <f>IF(OR(B726&lt;&gt;"",D726&lt;&gt;"",F726&lt;&gt;"",G726&lt;&gt;""),MID(IF(AND(F726&lt;&gt;"",G726&lt;&gt;""),"; Einnahme und Ausgabe in einer Zeile","")&amp;IF(AND(F726="",G726=""),"; Betrag fehlt","")&amp;IF(B726="","; Datum fehlt",IF(B726&lt;MAX(B$6:B725),"; Datum früher als darüber","")&amp;IF(AND(Einstellungen!$B$6&lt;&gt;"",B726&lt;Einstellungen!$B$6),"; Datum vor dem Anfangsbestand",""))&amp;IF(C726="","; Beleg fehlt","")&amp;IF(N(J726)&lt;0,"; Kassenbestand negativ",""),3,250),"")</f>
        <v/>
      </c>
    </row>
    <row r="727">
      <c r="A727" s="9">
        <f>IF(OR(B727&lt;&gt;"",D727&lt;&gt;"",F727&lt;&gt;"",G727&lt;&gt;""),MAX(A$6:A726)+1,"")</f>
        <v/>
      </c>
      <c r="B727" s="10" t="n"/>
      <c r="C727" s="11" t="n"/>
      <c r="D727" s="12" t="n"/>
      <c r="E727" s="12" t="n"/>
      <c r="F727" s="13" t="n"/>
      <c r="G727" s="13" t="n"/>
      <c r="H727" s="14" t="n"/>
      <c r="I727" s="15">
        <f>IF(N(F727)+N(G727)=0,"",ROUND((N(F727)+N(G727))*N(H727)/(1+N(H727)),2))</f>
        <v/>
      </c>
      <c r="J727" s="15">
        <f>IF(OR(B727&lt;&gt;"",D727&lt;&gt;"",F727&lt;&gt;"",G727&lt;&gt;""),ROUND(Einstellungen!$B$5+SUM(F$7:F727)-SUM(G$7:G727),2),"")</f>
        <v/>
      </c>
      <c r="K727" s="16">
        <f>IF(OR(B727&lt;&gt;"",D727&lt;&gt;"",F727&lt;&gt;"",G727&lt;&gt;""),MID(IF(AND(F727&lt;&gt;"",G727&lt;&gt;""),"; Einnahme und Ausgabe in einer Zeile","")&amp;IF(AND(F727="",G727=""),"; Betrag fehlt","")&amp;IF(B727="","; Datum fehlt",IF(B727&lt;MAX(B$6:B726),"; Datum früher als darüber","")&amp;IF(AND(Einstellungen!$B$6&lt;&gt;"",B727&lt;Einstellungen!$B$6),"; Datum vor dem Anfangsbestand",""))&amp;IF(C727="","; Beleg fehlt","")&amp;IF(N(J727)&lt;0,"; Kassenbestand negativ",""),3,250),"")</f>
        <v/>
      </c>
    </row>
    <row r="728">
      <c r="A728" s="9">
        <f>IF(OR(B728&lt;&gt;"",D728&lt;&gt;"",F728&lt;&gt;"",G728&lt;&gt;""),MAX(A$6:A727)+1,"")</f>
        <v/>
      </c>
      <c r="B728" s="10" t="n"/>
      <c r="C728" s="11" t="n"/>
      <c r="D728" s="12" t="n"/>
      <c r="E728" s="12" t="n"/>
      <c r="F728" s="13" t="n"/>
      <c r="G728" s="13" t="n"/>
      <c r="H728" s="14" t="n"/>
      <c r="I728" s="15">
        <f>IF(N(F728)+N(G728)=0,"",ROUND((N(F728)+N(G728))*N(H728)/(1+N(H728)),2))</f>
        <v/>
      </c>
      <c r="J728" s="15">
        <f>IF(OR(B728&lt;&gt;"",D728&lt;&gt;"",F728&lt;&gt;"",G728&lt;&gt;""),ROUND(Einstellungen!$B$5+SUM(F$7:F728)-SUM(G$7:G728),2),"")</f>
        <v/>
      </c>
      <c r="K728" s="16">
        <f>IF(OR(B728&lt;&gt;"",D728&lt;&gt;"",F728&lt;&gt;"",G728&lt;&gt;""),MID(IF(AND(F728&lt;&gt;"",G728&lt;&gt;""),"; Einnahme und Ausgabe in einer Zeile","")&amp;IF(AND(F728="",G728=""),"; Betrag fehlt","")&amp;IF(B728="","; Datum fehlt",IF(B728&lt;MAX(B$6:B727),"; Datum früher als darüber","")&amp;IF(AND(Einstellungen!$B$6&lt;&gt;"",B728&lt;Einstellungen!$B$6),"; Datum vor dem Anfangsbestand",""))&amp;IF(C728="","; Beleg fehlt","")&amp;IF(N(J728)&lt;0,"; Kassenbestand negativ",""),3,250),"")</f>
        <v/>
      </c>
    </row>
    <row r="729">
      <c r="A729" s="9">
        <f>IF(OR(B729&lt;&gt;"",D729&lt;&gt;"",F729&lt;&gt;"",G729&lt;&gt;""),MAX(A$6:A728)+1,"")</f>
        <v/>
      </c>
      <c r="B729" s="10" t="n"/>
      <c r="C729" s="11" t="n"/>
      <c r="D729" s="12" t="n"/>
      <c r="E729" s="12" t="n"/>
      <c r="F729" s="13" t="n"/>
      <c r="G729" s="13" t="n"/>
      <c r="H729" s="14" t="n"/>
      <c r="I729" s="15">
        <f>IF(N(F729)+N(G729)=0,"",ROUND((N(F729)+N(G729))*N(H729)/(1+N(H729)),2))</f>
        <v/>
      </c>
      <c r="J729" s="15">
        <f>IF(OR(B729&lt;&gt;"",D729&lt;&gt;"",F729&lt;&gt;"",G729&lt;&gt;""),ROUND(Einstellungen!$B$5+SUM(F$7:F729)-SUM(G$7:G729),2),"")</f>
        <v/>
      </c>
      <c r="K729" s="16">
        <f>IF(OR(B729&lt;&gt;"",D729&lt;&gt;"",F729&lt;&gt;"",G729&lt;&gt;""),MID(IF(AND(F729&lt;&gt;"",G729&lt;&gt;""),"; Einnahme und Ausgabe in einer Zeile","")&amp;IF(AND(F729="",G729=""),"; Betrag fehlt","")&amp;IF(B729="","; Datum fehlt",IF(B729&lt;MAX(B$6:B728),"; Datum früher als darüber","")&amp;IF(AND(Einstellungen!$B$6&lt;&gt;"",B729&lt;Einstellungen!$B$6),"; Datum vor dem Anfangsbestand",""))&amp;IF(C729="","; Beleg fehlt","")&amp;IF(N(J729)&lt;0,"; Kassenbestand negativ",""),3,250),"")</f>
        <v/>
      </c>
    </row>
    <row r="730">
      <c r="A730" s="9">
        <f>IF(OR(B730&lt;&gt;"",D730&lt;&gt;"",F730&lt;&gt;"",G730&lt;&gt;""),MAX(A$6:A729)+1,"")</f>
        <v/>
      </c>
      <c r="B730" s="10" t="n"/>
      <c r="C730" s="11" t="n"/>
      <c r="D730" s="12" t="n"/>
      <c r="E730" s="12" t="n"/>
      <c r="F730" s="13" t="n"/>
      <c r="G730" s="13" t="n"/>
      <c r="H730" s="14" t="n"/>
      <c r="I730" s="15">
        <f>IF(N(F730)+N(G730)=0,"",ROUND((N(F730)+N(G730))*N(H730)/(1+N(H730)),2))</f>
        <v/>
      </c>
      <c r="J730" s="15">
        <f>IF(OR(B730&lt;&gt;"",D730&lt;&gt;"",F730&lt;&gt;"",G730&lt;&gt;""),ROUND(Einstellungen!$B$5+SUM(F$7:F730)-SUM(G$7:G730),2),"")</f>
        <v/>
      </c>
      <c r="K730" s="16">
        <f>IF(OR(B730&lt;&gt;"",D730&lt;&gt;"",F730&lt;&gt;"",G730&lt;&gt;""),MID(IF(AND(F730&lt;&gt;"",G730&lt;&gt;""),"; Einnahme und Ausgabe in einer Zeile","")&amp;IF(AND(F730="",G730=""),"; Betrag fehlt","")&amp;IF(B730="","; Datum fehlt",IF(B730&lt;MAX(B$6:B729),"; Datum früher als darüber","")&amp;IF(AND(Einstellungen!$B$6&lt;&gt;"",B730&lt;Einstellungen!$B$6),"; Datum vor dem Anfangsbestand",""))&amp;IF(C730="","; Beleg fehlt","")&amp;IF(N(J730)&lt;0,"; Kassenbestand negativ",""),3,250),"")</f>
        <v/>
      </c>
    </row>
    <row r="731">
      <c r="A731" s="9">
        <f>IF(OR(B731&lt;&gt;"",D731&lt;&gt;"",F731&lt;&gt;"",G731&lt;&gt;""),MAX(A$6:A730)+1,"")</f>
        <v/>
      </c>
      <c r="B731" s="10" t="n"/>
      <c r="C731" s="11" t="n"/>
      <c r="D731" s="12" t="n"/>
      <c r="E731" s="12" t="n"/>
      <c r="F731" s="13" t="n"/>
      <c r="G731" s="13" t="n"/>
      <c r="H731" s="14" t="n"/>
      <c r="I731" s="15">
        <f>IF(N(F731)+N(G731)=0,"",ROUND((N(F731)+N(G731))*N(H731)/(1+N(H731)),2))</f>
        <v/>
      </c>
      <c r="J731" s="15">
        <f>IF(OR(B731&lt;&gt;"",D731&lt;&gt;"",F731&lt;&gt;"",G731&lt;&gt;""),ROUND(Einstellungen!$B$5+SUM(F$7:F731)-SUM(G$7:G731),2),"")</f>
        <v/>
      </c>
      <c r="K731" s="16">
        <f>IF(OR(B731&lt;&gt;"",D731&lt;&gt;"",F731&lt;&gt;"",G731&lt;&gt;""),MID(IF(AND(F731&lt;&gt;"",G731&lt;&gt;""),"; Einnahme und Ausgabe in einer Zeile","")&amp;IF(AND(F731="",G731=""),"; Betrag fehlt","")&amp;IF(B731="","; Datum fehlt",IF(B731&lt;MAX(B$6:B730),"; Datum früher als darüber","")&amp;IF(AND(Einstellungen!$B$6&lt;&gt;"",B731&lt;Einstellungen!$B$6),"; Datum vor dem Anfangsbestand",""))&amp;IF(C731="","; Beleg fehlt","")&amp;IF(N(J731)&lt;0,"; Kassenbestand negativ",""),3,250),"")</f>
        <v/>
      </c>
    </row>
    <row r="732">
      <c r="A732" s="9">
        <f>IF(OR(B732&lt;&gt;"",D732&lt;&gt;"",F732&lt;&gt;"",G732&lt;&gt;""),MAX(A$6:A731)+1,"")</f>
        <v/>
      </c>
      <c r="B732" s="10" t="n"/>
      <c r="C732" s="11" t="n"/>
      <c r="D732" s="12" t="n"/>
      <c r="E732" s="12" t="n"/>
      <c r="F732" s="13" t="n"/>
      <c r="G732" s="13" t="n"/>
      <c r="H732" s="14" t="n"/>
      <c r="I732" s="15">
        <f>IF(N(F732)+N(G732)=0,"",ROUND((N(F732)+N(G732))*N(H732)/(1+N(H732)),2))</f>
        <v/>
      </c>
      <c r="J732" s="15">
        <f>IF(OR(B732&lt;&gt;"",D732&lt;&gt;"",F732&lt;&gt;"",G732&lt;&gt;""),ROUND(Einstellungen!$B$5+SUM(F$7:F732)-SUM(G$7:G732),2),"")</f>
        <v/>
      </c>
      <c r="K732" s="16">
        <f>IF(OR(B732&lt;&gt;"",D732&lt;&gt;"",F732&lt;&gt;"",G732&lt;&gt;""),MID(IF(AND(F732&lt;&gt;"",G732&lt;&gt;""),"; Einnahme und Ausgabe in einer Zeile","")&amp;IF(AND(F732="",G732=""),"; Betrag fehlt","")&amp;IF(B732="","; Datum fehlt",IF(B732&lt;MAX(B$6:B731),"; Datum früher als darüber","")&amp;IF(AND(Einstellungen!$B$6&lt;&gt;"",B732&lt;Einstellungen!$B$6),"; Datum vor dem Anfangsbestand",""))&amp;IF(C732="","; Beleg fehlt","")&amp;IF(N(J732)&lt;0,"; Kassenbestand negativ",""),3,250),"")</f>
        <v/>
      </c>
    </row>
    <row r="733">
      <c r="A733" s="9">
        <f>IF(OR(B733&lt;&gt;"",D733&lt;&gt;"",F733&lt;&gt;"",G733&lt;&gt;""),MAX(A$6:A732)+1,"")</f>
        <v/>
      </c>
      <c r="B733" s="10" t="n"/>
      <c r="C733" s="11" t="n"/>
      <c r="D733" s="12" t="n"/>
      <c r="E733" s="12" t="n"/>
      <c r="F733" s="13" t="n"/>
      <c r="G733" s="13" t="n"/>
      <c r="H733" s="14" t="n"/>
      <c r="I733" s="15">
        <f>IF(N(F733)+N(G733)=0,"",ROUND((N(F733)+N(G733))*N(H733)/(1+N(H733)),2))</f>
        <v/>
      </c>
      <c r="J733" s="15">
        <f>IF(OR(B733&lt;&gt;"",D733&lt;&gt;"",F733&lt;&gt;"",G733&lt;&gt;""),ROUND(Einstellungen!$B$5+SUM(F$7:F733)-SUM(G$7:G733),2),"")</f>
        <v/>
      </c>
      <c r="K733" s="16">
        <f>IF(OR(B733&lt;&gt;"",D733&lt;&gt;"",F733&lt;&gt;"",G733&lt;&gt;""),MID(IF(AND(F733&lt;&gt;"",G733&lt;&gt;""),"; Einnahme und Ausgabe in einer Zeile","")&amp;IF(AND(F733="",G733=""),"; Betrag fehlt","")&amp;IF(B733="","; Datum fehlt",IF(B733&lt;MAX(B$6:B732),"; Datum früher als darüber","")&amp;IF(AND(Einstellungen!$B$6&lt;&gt;"",B733&lt;Einstellungen!$B$6),"; Datum vor dem Anfangsbestand",""))&amp;IF(C733="","; Beleg fehlt","")&amp;IF(N(J733)&lt;0,"; Kassenbestand negativ",""),3,250),"")</f>
        <v/>
      </c>
    </row>
    <row r="734">
      <c r="A734" s="9">
        <f>IF(OR(B734&lt;&gt;"",D734&lt;&gt;"",F734&lt;&gt;"",G734&lt;&gt;""),MAX(A$6:A733)+1,"")</f>
        <v/>
      </c>
      <c r="B734" s="10" t="n"/>
      <c r="C734" s="11" t="n"/>
      <c r="D734" s="12" t="n"/>
      <c r="E734" s="12" t="n"/>
      <c r="F734" s="13" t="n"/>
      <c r="G734" s="13" t="n"/>
      <c r="H734" s="14" t="n"/>
      <c r="I734" s="15">
        <f>IF(N(F734)+N(G734)=0,"",ROUND((N(F734)+N(G734))*N(H734)/(1+N(H734)),2))</f>
        <v/>
      </c>
      <c r="J734" s="15">
        <f>IF(OR(B734&lt;&gt;"",D734&lt;&gt;"",F734&lt;&gt;"",G734&lt;&gt;""),ROUND(Einstellungen!$B$5+SUM(F$7:F734)-SUM(G$7:G734),2),"")</f>
        <v/>
      </c>
      <c r="K734" s="16">
        <f>IF(OR(B734&lt;&gt;"",D734&lt;&gt;"",F734&lt;&gt;"",G734&lt;&gt;""),MID(IF(AND(F734&lt;&gt;"",G734&lt;&gt;""),"; Einnahme und Ausgabe in einer Zeile","")&amp;IF(AND(F734="",G734=""),"; Betrag fehlt","")&amp;IF(B734="","; Datum fehlt",IF(B734&lt;MAX(B$6:B733),"; Datum früher als darüber","")&amp;IF(AND(Einstellungen!$B$6&lt;&gt;"",B734&lt;Einstellungen!$B$6),"; Datum vor dem Anfangsbestand",""))&amp;IF(C734="","; Beleg fehlt","")&amp;IF(N(J734)&lt;0,"; Kassenbestand negativ",""),3,250),"")</f>
        <v/>
      </c>
    </row>
    <row r="735">
      <c r="A735" s="9">
        <f>IF(OR(B735&lt;&gt;"",D735&lt;&gt;"",F735&lt;&gt;"",G735&lt;&gt;""),MAX(A$6:A734)+1,"")</f>
        <v/>
      </c>
      <c r="B735" s="10" t="n"/>
      <c r="C735" s="11" t="n"/>
      <c r="D735" s="12" t="n"/>
      <c r="E735" s="12" t="n"/>
      <c r="F735" s="13" t="n"/>
      <c r="G735" s="13" t="n"/>
      <c r="H735" s="14" t="n"/>
      <c r="I735" s="15">
        <f>IF(N(F735)+N(G735)=0,"",ROUND((N(F735)+N(G735))*N(H735)/(1+N(H735)),2))</f>
        <v/>
      </c>
      <c r="J735" s="15">
        <f>IF(OR(B735&lt;&gt;"",D735&lt;&gt;"",F735&lt;&gt;"",G735&lt;&gt;""),ROUND(Einstellungen!$B$5+SUM(F$7:F735)-SUM(G$7:G735),2),"")</f>
        <v/>
      </c>
      <c r="K735" s="16">
        <f>IF(OR(B735&lt;&gt;"",D735&lt;&gt;"",F735&lt;&gt;"",G735&lt;&gt;""),MID(IF(AND(F735&lt;&gt;"",G735&lt;&gt;""),"; Einnahme und Ausgabe in einer Zeile","")&amp;IF(AND(F735="",G735=""),"; Betrag fehlt","")&amp;IF(B735="","; Datum fehlt",IF(B735&lt;MAX(B$6:B734),"; Datum früher als darüber","")&amp;IF(AND(Einstellungen!$B$6&lt;&gt;"",B735&lt;Einstellungen!$B$6),"; Datum vor dem Anfangsbestand",""))&amp;IF(C735="","; Beleg fehlt","")&amp;IF(N(J735)&lt;0,"; Kassenbestand negativ",""),3,250),"")</f>
        <v/>
      </c>
    </row>
    <row r="736">
      <c r="A736" s="9">
        <f>IF(OR(B736&lt;&gt;"",D736&lt;&gt;"",F736&lt;&gt;"",G736&lt;&gt;""),MAX(A$6:A735)+1,"")</f>
        <v/>
      </c>
      <c r="B736" s="10" t="n"/>
      <c r="C736" s="11" t="n"/>
      <c r="D736" s="12" t="n"/>
      <c r="E736" s="12" t="n"/>
      <c r="F736" s="13" t="n"/>
      <c r="G736" s="13" t="n"/>
      <c r="H736" s="14" t="n"/>
      <c r="I736" s="15">
        <f>IF(N(F736)+N(G736)=0,"",ROUND((N(F736)+N(G736))*N(H736)/(1+N(H736)),2))</f>
        <v/>
      </c>
      <c r="J736" s="15">
        <f>IF(OR(B736&lt;&gt;"",D736&lt;&gt;"",F736&lt;&gt;"",G736&lt;&gt;""),ROUND(Einstellungen!$B$5+SUM(F$7:F736)-SUM(G$7:G736),2),"")</f>
        <v/>
      </c>
      <c r="K736" s="16">
        <f>IF(OR(B736&lt;&gt;"",D736&lt;&gt;"",F736&lt;&gt;"",G736&lt;&gt;""),MID(IF(AND(F736&lt;&gt;"",G736&lt;&gt;""),"; Einnahme und Ausgabe in einer Zeile","")&amp;IF(AND(F736="",G736=""),"; Betrag fehlt","")&amp;IF(B736="","; Datum fehlt",IF(B736&lt;MAX(B$6:B735),"; Datum früher als darüber","")&amp;IF(AND(Einstellungen!$B$6&lt;&gt;"",B736&lt;Einstellungen!$B$6),"; Datum vor dem Anfangsbestand",""))&amp;IF(C736="","; Beleg fehlt","")&amp;IF(N(J736)&lt;0,"; Kassenbestand negativ",""),3,250),"")</f>
        <v/>
      </c>
    </row>
    <row r="737">
      <c r="A737" s="9">
        <f>IF(OR(B737&lt;&gt;"",D737&lt;&gt;"",F737&lt;&gt;"",G737&lt;&gt;""),MAX(A$6:A736)+1,"")</f>
        <v/>
      </c>
      <c r="B737" s="10" t="n"/>
      <c r="C737" s="11" t="n"/>
      <c r="D737" s="12" t="n"/>
      <c r="E737" s="12" t="n"/>
      <c r="F737" s="13" t="n"/>
      <c r="G737" s="13" t="n"/>
      <c r="H737" s="14" t="n"/>
      <c r="I737" s="15">
        <f>IF(N(F737)+N(G737)=0,"",ROUND((N(F737)+N(G737))*N(H737)/(1+N(H737)),2))</f>
        <v/>
      </c>
      <c r="J737" s="15">
        <f>IF(OR(B737&lt;&gt;"",D737&lt;&gt;"",F737&lt;&gt;"",G737&lt;&gt;""),ROUND(Einstellungen!$B$5+SUM(F$7:F737)-SUM(G$7:G737),2),"")</f>
        <v/>
      </c>
      <c r="K737" s="16">
        <f>IF(OR(B737&lt;&gt;"",D737&lt;&gt;"",F737&lt;&gt;"",G737&lt;&gt;""),MID(IF(AND(F737&lt;&gt;"",G737&lt;&gt;""),"; Einnahme und Ausgabe in einer Zeile","")&amp;IF(AND(F737="",G737=""),"; Betrag fehlt","")&amp;IF(B737="","; Datum fehlt",IF(B737&lt;MAX(B$6:B736),"; Datum früher als darüber","")&amp;IF(AND(Einstellungen!$B$6&lt;&gt;"",B737&lt;Einstellungen!$B$6),"; Datum vor dem Anfangsbestand",""))&amp;IF(C737="","; Beleg fehlt","")&amp;IF(N(J737)&lt;0,"; Kassenbestand negativ",""),3,250),"")</f>
        <v/>
      </c>
    </row>
    <row r="738">
      <c r="A738" s="9">
        <f>IF(OR(B738&lt;&gt;"",D738&lt;&gt;"",F738&lt;&gt;"",G738&lt;&gt;""),MAX(A$6:A737)+1,"")</f>
        <v/>
      </c>
      <c r="B738" s="10" t="n"/>
      <c r="C738" s="11" t="n"/>
      <c r="D738" s="12" t="n"/>
      <c r="E738" s="12" t="n"/>
      <c r="F738" s="13" t="n"/>
      <c r="G738" s="13" t="n"/>
      <c r="H738" s="14" t="n"/>
      <c r="I738" s="15">
        <f>IF(N(F738)+N(G738)=0,"",ROUND((N(F738)+N(G738))*N(H738)/(1+N(H738)),2))</f>
        <v/>
      </c>
      <c r="J738" s="15">
        <f>IF(OR(B738&lt;&gt;"",D738&lt;&gt;"",F738&lt;&gt;"",G738&lt;&gt;""),ROUND(Einstellungen!$B$5+SUM(F$7:F738)-SUM(G$7:G738),2),"")</f>
        <v/>
      </c>
      <c r="K738" s="16">
        <f>IF(OR(B738&lt;&gt;"",D738&lt;&gt;"",F738&lt;&gt;"",G738&lt;&gt;""),MID(IF(AND(F738&lt;&gt;"",G738&lt;&gt;""),"; Einnahme und Ausgabe in einer Zeile","")&amp;IF(AND(F738="",G738=""),"; Betrag fehlt","")&amp;IF(B738="","; Datum fehlt",IF(B738&lt;MAX(B$6:B737),"; Datum früher als darüber","")&amp;IF(AND(Einstellungen!$B$6&lt;&gt;"",B738&lt;Einstellungen!$B$6),"; Datum vor dem Anfangsbestand",""))&amp;IF(C738="","; Beleg fehlt","")&amp;IF(N(J738)&lt;0,"; Kassenbestand negativ",""),3,250),"")</f>
        <v/>
      </c>
    </row>
    <row r="739">
      <c r="A739" s="9">
        <f>IF(OR(B739&lt;&gt;"",D739&lt;&gt;"",F739&lt;&gt;"",G739&lt;&gt;""),MAX(A$6:A738)+1,"")</f>
        <v/>
      </c>
      <c r="B739" s="10" t="n"/>
      <c r="C739" s="11" t="n"/>
      <c r="D739" s="12" t="n"/>
      <c r="E739" s="12" t="n"/>
      <c r="F739" s="13" t="n"/>
      <c r="G739" s="13" t="n"/>
      <c r="H739" s="14" t="n"/>
      <c r="I739" s="15">
        <f>IF(N(F739)+N(G739)=0,"",ROUND((N(F739)+N(G739))*N(H739)/(1+N(H739)),2))</f>
        <v/>
      </c>
      <c r="J739" s="15">
        <f>IF(OR(B739&lt;&gt;"",D739&lt;&gt;"",F739&lt;&gt;"",G739&lt;&gt;""),ROUND(Einstellungen!$B$5+SUM(F$7:F739)-SUM(G$7:G739),2),"")</f>
        <v/>
      </c>
      <c r="K739" s="16">
        <f>IF(OR(B739&lt;&gt;"",D739&lt;&gt;"",F739&lt;&gt;"",G739&lt;&gt;""),MID(IF(AND(F739&lt;&gt;"",G739&lt;&gt;""),"; Einnahme und Ausgabe in einer Zeile","")&amp;IF(AND(F739="",G739=""),"; Betrag fehlt","")&amp;IF(B739="","; Datum fehlt",IF(B739&lt;MAX(B$6:B738),"; Datum früher als darüber","")&amp;IF(AND(Einstellungen!$B$6&lt;&gt;"",B739&lt;Einstellungen!$B$6),"; Datum vor dem Anfangsbestand",""))&amp;IF(C739="","; Beleg fehlt","")&amp;IF(N(J739)&lt;0,"; Kassenbestand negativ",""),3,250),"")</f>
        <v/>
      </c>
    </row>
    <row r="740">
      <c r="A740" s="9">
        <f>IF(OR(B740&lt;&gt;"",D740&lt;&gt;"",F740&lt;&gt;"",G740&lt;&gt;""),MAX(A$6:A739)+1,"")</f>
        <v/>
      </c>
      <c r="B740" s="10" t="n"/>
      <c r="C740" s="11" t="n"/>
      <c r="D740" s="12" t="n"/>
      <c r="E740" s="12" t="n"/>
      <c r="F740" s="13" t="n"/>
      <c r="G740" s="13" t="n"/>
      <c r="H740" s="14" t="n"/>
      <c r="I740" s="15">
        <f>IF(N(F740)+N(G740)=0,"",ROUND((N(F740)+N(G740))*N(H740)/(1+N(H740)),2))</f>
        <v/>
      </c>
      <c r="J740" s="15">
        <f>IF(OR(B740&lt;&gt;"",D740&lt;&gt;"",F740&lt;&gt;"",G740&lt;&gt;""),ROUND(Einstellungen!$B$5+SUM(F$7:F740)-SUM(G$7:G740),2),"")</f>
        <v/>
      </c>
      <c r="K740" s="16">
        <f>IF(OR(B740&lt;&gt;"",D740&lt;&gt;"",F740&lt;&gt;"",G740&lt;&gt;""),MID(IF(AND(F740&lt;&gt;"",G740&lt;&gt;""),"; Einnahme und Ausgabe in einer Zeile","")&amp;IF(AND(F740="",G740=""),"; Betrag fehlt","")&amp;IF(B740="","; Datum fehlt",IF(B740&lt;MAX(B$6:B739),"; Datum früher als darüber","")&amp;IF(AND(Einstellungen!$B$6&lt;&gt;"",B740&lt;Einstellungen!$B$6),"; Datum vor dem Anfangsbestand",""))&amp;IF(C740="","; Beleg fehlt","")&amp;IF(N(J740)&lt;0,"; Kassenbestand negativ",""),3,250),"")</f>
        <v/>
      </c>
    </row>
    <row r="741">
      <c r="A741" s="9">
        <f>IF(OR(B741&lt;&gt;"",D741&lt;&gt;"",F741&lt;&gt;"",G741&lt;&gt;""),MAX(A$6:A740)+1,"")</f>
        <v/>
      </c>
      <c r="B741" s="10" t="n"/>
      <c r="C741" s="11" t="n"/>
      <c r="D741" s="12" t="n"/>
      <c r="E741" s="12" t="n"/>
      <c r="F741" s="13" t="n"/>
      <c r="G741" s="13" t="n"/>
      <c r="H741" s="14" t="n"/>
      <c r="I741" s="15">
        <f>IF(N(F741)+N(G741)=0,"",ROUND((N(F741)+N(G741))*N(H741)/(1+N(H741)),2))</f>
        <v/>
      </c>
      <c r="J741" s="15">
        <f>IF(OR(B741&lt;&gt;"",D741&lt;&gt;"",F741&lt;&gt;"",G741&lt;&gt;""),ROUND(Einstellungen!$B$5+SUM(F$7:F741)-SUM(G$7:G741),2),"")</f>
        <v/>
      </c>
      <c r="K741" s="16">
        <f>IF(OR(B741&lt;&gt;"",D741&lt;&gt;"",F741&lt;&gt;"",G741&lt;&gt;""),MID(IF(AND(F741&lt;&gt;"",G741&lt;&gt;""),"; Einnahme und Ausgabe in einer Zeile","")&amp;IF(AND(F741="",G741=""),"; Betrag fehlt","")&amp;IF(B741="","; Datum fehlt",IF(B741&lt;MAX(B$6:B740),"; Datum früher als darüber","")&amp;IF(AND(Einstellungen!$B$6&lt;&gt;"",B741&lt;Einstellungen!$B$6),"; Datum vor dem Anfangsbestand",""))&amp;IF(C741="","; Beleg fehlt","")&amp;IF(N(J741)&lt;0,"; Kassenbestand negativ",""),3,250),"")</f>
        <v/>
      </c>
    </row>
    <row r="742">
      <c r="A742" s="9">
        <f>IF(OR(B742&lt;&gt;"",D742&lt;&gt;"",F742&lt;&gt;"",G742&lt;&gt;""),MAX(A$6:A741)+1,"")</f>
        <v/>
      </c>
      <c r="B742" s="10" t="n"/>
      <c r="C742" s="11" t="n"/>
      <c r="D742" s="12" t="n"/>
      <c r="E742" s="12" t="n"/>
      <c r="F742" s="13" t="n"/>
      <c r="G742" s="13" t="n"/>
      <c r="H742" s="14" t="n"/>
      <c r="I742" s="15">
        <f>IF(N(F742)+N(G742)=0,"",ROUND((N(F742)+N(G742))*N(H742)/(1+N(H742)),2))</f>
        <v/>
      </c>
      <c r="J742" s="15">
        <f>IF(OR(B742&lt;&gt;"",D742&lt;&gt;"",F742&lt;&gt;"",G742&lt;&gt;""),ROUND(Einstellungen!$B$5+SUM(F$7:F742)-SUM(G$7:G742),2),"")</f>
        <v/>
      </c>
      <c r="K742" s="16">
        <f>IF(OR(B742&lt;&gt;"",D742&lt;&gt;"",F742&lt;&gt;"",G742&lt;&gt;""),MID(IF(AND(F742&lt;&gt;"",G742&lt;&gt;""),"; Einnahme und Ausgabe in einer Zeile","")&amp;IF(AND(F742="",G742=""),"; Betrag fehlt","")&amp;IF(B742="","; Datum fehlt",IF(B742&lt;MAX(B$6:B741),"; Datum früher als darüber","")&amp;IF(AND(Einstellungen!$B$6&lt;&gt;"",B742&lt;Einstellungen!$B$6),"; Datum vor dem Anfangsbestand",""))&amp;IF(C742="","; Beleg fehlt","")&amp;IF(N(J742)&lt;0,"; Kassenbestand negativ",""),3,250),"")</f>
        <v/>
      </c>
    </row>
    <row r="743">
      <c r="A743" s="9">
        <f>IF(OR(B743&lt;&gt;"",D743&lt;&gt;"",F743&lt;&gt;"",G743&lt;&gt;""),MAX(A$6:A742)+1,"")</f>
        <v/>
      </c>
      <c r="B743" s="10" t="n"/>
      <c r="C743" s="11" t="n"/>
      <c r="D743" s="12" t="n"/>
      <c r="E743" s="12" t="n"/>
      <c r="F743" s="13" t="n"/>
      <c r="G743" s="13" t="n"/>
      <c r="H743" s="14" t="n"/>
      <c r="I743" s="15">
        <f>IF(N(F743)+N(G743)=0,"",ROUND((N(F743)+N(G743))*N(H743)/(1+N(H743)),2))</f>
        <v/>
      </c>
      <c r="J743" s="15">
        <f>IF(OR(B743&lt;&gt;"",D743&lt;&gt;"",F743&lt;&gt;"",G743&lt;&gt;""),ROUND(Einstellungen!$B$5+SUM(F$7:F743)-SUM(G$7:G743),2),"")</f>
        <v/>
      </c>
      <c r="K743" s="16">
        <f>IF(OR(B743&lt;&gt;"",D743&lt;&gt;"",F743&lt;&gt;"",G743&lt;&gt;""),MID(IF(AND(F743&lt;&gt;"",G743&lt;&gt;""),"; Einnahme und Ausgabe in einer Zeile","")&amp;IF(AND(F743="",G743=""),"; Betrag fehlt","")&amp;IF(B743="","; Datum fehlt",IF(B743&lt;MAX(B$6:B742),"; Datum früher als darüber","")&amp;IF(AND(Einstellungen!$B$6&lt;&gt;"",B743&lt;Einstellungen!$B$6),"; Datum vor dem Anfangsbestand",""))&amp;IF(C743="","; Beleg fehlt","")&amp;IF(N(J743)&lt;0,"; Kassenbestand negativ",""),3,250),"")</f>
        <v/>
      </c>
    </row>
    <row r="744">
      <c r="A744" s="9">
        <f>IF(OR(B744&lt;&gt;"",D744&lt;&gt;"",F744&lt;&gt;"",G744&lt;&gt;""),MAX(A$6:A743)+1,"")</f>
        <v/>
      </c>
      <c r="B744" s="10" t="n"/>
      <c r="C744" s="11" t="n"/>
      <c r="D744" s="12" t="n"/>
      <c r="E744" s="12" t="n"/>
      <c r="F744" s="13" t="n"/>
      <c r="G744" s="13" t="n"/>
      <c r="H744" s="14" t="n"/>
      <c r="I744" s="15">
        <f>IF(N(F744)+N(G744)=0,"",ROUND((N(F744)+N(G744))*N(H744)/(1+N(H744)),2))</f>
        <v/>
      </c>
      <c r="J744" s="15">
        <f>IF(OR(B744&lt;&gt;"",D744&lt;&gt;"",F744&lt;&gt;"",G744&lt;&gt;""),ROUND(Einstellungen!$B$5+SUM(F$7:F744)-SUM(G$7:G744),2),"")</f>
        <v/>
      </c>
      <c r="K744" s="16">
        <f>IF(OR(B744&lt;&gt;"",D744&lt;&gt;"",F744&lt;&gt;"",G744&lt;&gt;""),MID(IF(AND(F744&lt;&gt;"",G744&lt;&gt;""),"; Einnahme und Ausgabe in einer Zeile","")&amp;IF(AND(F744="",G744=""),"; Betrag fehlt","")&amp;IF(B744="","; Datum fehlt",IF(B744&lt;MAX(B$6:B743),"; Datum früher als darüber","")&amp;IF(AND(Einstellungen!$B$6&lt;&gt;"",B744&lt;Einstellungen!$B$6),"; Datum vor dem Anfangsbestand",""))&amp;IF(C744="","; Beleg fehlt","")&amp;IF(N(J744)&lt;0,"; Kassenbestand negativ",""),3,250),"")</f>
        <v/>
      </c>
    </row>
    <row r="745">
      <c r="A745" s="9">
        <f>IF(OR(B745&lt;&gt;"",D745&lt;&gt;"",F745&lt;&gt;"",G745&lt;&gt;""),MAX(A$6:A744)+1,"")</f>
        <v/>
      </c>
      <c r="B745" s="10" t="n"/>
      <c r="C745" s="11" t="n"/>
      <c r="D745" s="12" t="n"/>
      <c r="E745" s="12" t="n"/>
      <c r="F745" s="13" t="n"/>
      <c r="G745" s="13" t="n"/>
      <c r="H745" s="14" t="n"/>
      <c r="I745" s="15">
        <f>IF(N(F745)+N(G745)=0,"",ROUND((N(F745)+N(G745))*N(H745)/(1+N(H745)),2))</f>
        <v/>
      </c>
      <c r="J745" s="15">
        <f>IF(OR(B745&lt;&gt;"",D745&lt;&gt;"",F745&lt;&gt;"",G745&lt;&gt;""),ROUND(Einstellungen!$B$5+SUM(F$7:F745)-SUM(G$7:G745),2),"")</f>
        <v/>
      </c>
      <c r="K745" s="16">
        <f>IF(OR(B745&lt;&gt;"",D745&lt;&gt;"",F745&lt;&gt;"",G745&lt;&gt;""),MID(IF(AND(F745&lt;&gt;"",G745&lt;&gt;""),"; Einnahme und Ausgabe in einer Zeile","")&amp;IF(AND(F745="",G745=""),"; Betrag fehlt","")&amp;IF(B745="","; Datum fehlt",IF(B745&lt;MAX(B$6:B744),"; Datum früher als darüber","")&amp;IF(AND(Einstellungen!$B$6&lt;&gt;"",B745&lt;Einstellungen!$B$6),"; Datum vor dem Anfangsbestand",""))&amp;IF(C745="","; Beleg fehlt","")&amp;IF(N(J745)&lt;0,"; Kassenbestand negativ",""),3,250),"")</f>
        <v/>
      </c>
    </row>
    <row r="746">
      <c r="A746" s="9">
        <f>IF(OR(B746&lt;&gt;"",D746&lt;&gt;"",F746&lt;&gt;"",G746&lt;&gt;""),MAX(A$6:A745)+1,"")</f>
        <v/>
      </c>
      <c r="B746" s="10" t="n"/>
      <c r="C746" s="11" t="n"/>
      <c r="D746" s="12" t="n"/>
      <c r="E746" s="12" t="n"/>
      <c r="F746" s="13" t="n"/>
      <c r="G746" s="13" t="n"/>
      <c r="H746" s="14" t="n"/>
      <c r="I746" s="15">
        <f>IF(N(F746)+N(G746)=0,"",ROUND((N(F746)+N(G746))*N(H746)/(1+N(H746)),2))</f>
        <v/>
      </c>
      <c r="J746" s="15">
        <f>IF(OR(B746&lt;&gt;"",D746&lt;&gt;"",F746&lt;&gt;"",G746&lt;&gt;""),ROUND(Einstellungen!$B$5+SUM(F$7:F746)-SUM(G$7:G746),2),"")</f>
        <v/>
      </c>
      <c r="K746" s="16">
        <f>IF(OR(B746&lt;&gt;"",D746&lt;&gt;"",F746&lt;&gt;"",G746&lt;&gt;""),MID(IF(AND(F746&lt;&gt;"",G746&lt;&gt;""),"; Einnahme und Ausgabe in einer Zeile","")&amp;IF(AND(F746="",G746=""),"; Betrag fehlt","")&amp;IF(B746="","; Datum fehlt",IF(B746&lt;MAX(B$6:B745),"; Datum früher als darüber","")&amp;IF(AND(Einstellungen!$B$6&lt;&gt;"",B746&lt;Einstellungen!$B$6),"; Datum vor dem Anfangsbestand",""))&amp;IF(C746="","; Beleg fehlt","")&amp;IF(N(J746)&lt;0,"; Kassenbestand negativ",""),3,250),"")</f>
        <v/>
      </c>
    </row>
    <row r="747">
      <c r="A747" s="9">
        <f>IF(OR(B747&lt;&gt;"",D747&lt;&gt;"",F747&lt;&gt;"",G747&lt;&gt;""),MAX(A$6:A746)+1,"")</f>
        <v/>
      </c>
      <c r="B747" s="10" t="n"/>
      <c r="C747" s="11" t="n"/>
      <c r="D747" s="12" t="n"/>
      <c r="E747" s="12" t="n"/>
      <c r="F747" s="13" t="n"/>
      <c r="G747" s="13" t="n"/>
      <c r="H747" s="14" t="n"/>
      <c r="I747" s="15">
        <f>IF(N(F747)+N(G747)=0,"",ROUND((N(F747)+N(G747))*N(H747)/(1+N(H747)),2))</f>
        <v/>
      </c>
      <c r="J747" s="15">
        <f>IF(OR(B747&lt;&gt;"",D747&lt;&gt;"",F747&lt;&gt;"",G747&lt;&gt;""),ROUND(Einstellungen!$B$5+SUM(F$7:F747)-SUM(G$7:G747),2),"")</f>
        <v/>
      </c>
      <c r="K747" s="16">
        <f>IF(OR(B747&lt;&gt;"",D747&lt;&gt;"",F747&lt;&gt;"",G747&lt;&gt;""),MID(IF(AND(F747&lt;&gt;"",G747&lt;&gt;""),"; Einnahme und Ausgabe in einer Zeile","")&amp;IF(AND(F747="",G747=""),"; Betrag fehlt","")&amp;IF(B747="","; Datum fehlt",IF(B747&lt;MAX(B$6:B746),"; Datum früher als darüber","")&amp;IF(AND(Einstellungen!$B$6&lt;&gt;"",B747&lt;Einstellungen!$B$6),"; Datum vor dem Anfangsbestand",""))&amp;IF(C747="","; Beleg fehlt","")&amp;IF(N(J747)&lt;0,"; Kassenbestand negativ",""),3,250),"")</f>
        <v/>
      </c>
    </row>
    <row r="748">
      <c r="A748" s="9">
        <f>IF(OR(B748&lt;&gt;"",D748&lt;&gt;"",F748&lt;&gt;"",G748&lt;&gt;""),MAX(A$6:A747)+1,"")</f>
        <v/>
      </c>
      <c r="B748" s="10" t="n"/>
      <c r="C748" s="11" t="n"/>
      <c r="D748" s="12" t="n"/>
      <c r="E748" s="12" t="n"/>
      <c r="F748" s="13" t="n"/>
      <c r="G748" s="13" t="n"/>
      <c r="H748" s="14" t="n"/>
      <c r="I748" s="15">
        <f>IF(N(F748)+N(G748)=0,"",ROUND((N(F748)+N(G748))*N(H748)/(1+N(H748)),2))</f>
        <v/>
      </c>
      <c r="J748" s="15">
        <f>IF(OR(B748&lt;&gt;"",D748&lt;&gt;"",F748&lt;&gt;"",G748&lt;&gt;""),ROUND(Einstellungen!$B$5+SUM(F$7:F748)-SUM(G$7:G748),2),"")</f>
        <v/>
      </c>
      <c r="K748" s="16">
        <f>IF(OR(B748&lt;&gt;"",D748&lt;&gt;"",F748&lt;&gt;"",G748&lt;&gt;""),MID(IF(AND(F748&lt;&gt;"",G748&lt;&gt;""),"; Einnahme und Ausgabe in einer Zeile","")&amp;IF(AND(F748="",G748=""),"; Betrag fehlt","")&amp;IF(B748="","; Datum fehlt",IF(B748&lt;MAX(B$6:B747),"; Datum früher als darüber","")&amp;IF(AND(Einstellungen!$B$6&lt;&gt;"",B748&lt;Einstellungen!$B$6),"; Datum vor dem Anfangsbestand",""))&amp;IF(C748="","; Beleg fehlt","")&amp;IF(N(J748)&lt;0,"; Kassenbestand negativ",""),3,250),"")</f>
        <v/>
      </c>
    </row>
    <row r="749">
      <c r="A749" s="9">
        <f>IF(OR(B749&lt;&gt;"",D749&lt;&gt;"",F749&lt;&gt;"",G749&lt;&gt;""),MAX(A$6:A748)+1,"")</f>
        <v/>
      </c>
      <c r="B749" s="10" t="n"/>
      <c r="C749" s="11" t="n"/>
      <c r="D749" s="12" t="n"/>
      <c r="E749" s="12" t="n"/>
      <c r="F749" s="13" t="n"/>
      <c r="G749" s="13" t="n"/>
      <c r="H749" s="14" t="n"/>
      <c r="I749" s="15">
        <f>IF(N(F749)+N(G749)=0,"",ROUND((N(F749)+N(G749))*N(H749)/(1+N(H749)),2))</f>
        <v/>
      </c>
      <c r="J749" s="15">
        <f>IF(OR(B749&lt;&gt;"",D749&lt;&gt;"",F749&lt;&gt;"",G749&lt;&gt;""),ROUND(Einstellungen!$B$5+SUM(F$7:F749)-SUM(G$7:G749),2),"")</f>
        <v/>
      </c>
      <c r="K749" s="16">
        <f>IF(OR(B749&lt;&gt;"",D749&lt;&gt;"",F749&lt;&gt;"",G749&lt;&gt;""),MID(IF(AND(F749&lt;&gt;"",G749&lt;&gt;""),"; Einnahme und Ausgabe in einer Zeile","")&amp;IF(AND(F749="",G749=""),"; Betrag fehlt","")&amp;IF(B749="","; Datum fehlt",IF(B749&lt;MAX(B$6:B748),"; Datum früher als darüber","")&amp;IF(AND(Einstellungen!$B$6&lt;&gt;"",B749&lt;Einstellungen!$B$6),"; Datum vor dem Anfangsbestand",""))&amp;IF(C749="","; Beleg fehlt","")&amp;IF(N(J749)&lt;0,"; Kassenbestand negativ",""),3,250),"")</f>
        <v/>
      </c>
    </row>
    <row r="750">
      <c r="A750" s="9">
        <f>IF(OR(B750&lt;&gt;"",D750&lt;&gt;"",F750&lt;&gt;"",G750&lt;&gt;""),MAX(A$6:A749)+1,"")</f>
        <v/>
      </c>
      <c r="B750" s="10" t="n"/>
      <c r="C750" s="11" t="n"/>
      <c r="D750" s="12" t="n"/>
      <c r="E750" s="12" t="n"/>
      <c r="F750" s="13" t="n"/>
      <c r="G750" s="13" t="n"/>
      <c r="H750" s="14" t="n"/>
      <c r="I750" s="15">
        <f>IF(N(F750)+N(G750)=0,"",ROUND((N(F750)+N(G750))*N(H750)/(1+N(H750)),2))</f>
        <v/>
      </c>
      <c r="J750" s="15">
        <f>IF(OR(B750&lt;&gt;"",D750&lt;&gt;"",F750&lt;&gt;"",G750&lt;&gt;""),ROUND(Einstellungen!$B$5+SUM(F$7:F750)-SUM(G$7:G750),2),"")</f>
        <v/>
      </c>
      <c r="K750" s="16">
        <f>IF(OR(B750&lt;&gt;"",D750&lt;&gt;"",F750&lt;&gt;"",G750&lt;&gt;""),MID(IF(AND(F750&lt;&gt;"",G750&lt;&gt;""),"; Einnahme und Ausgabe in einer Zeile","")&amp;IF(AND(F750="",G750=""),"; Betrag fehlt","")&amp;IF(B750="","; Datum fehlt",IF(B750&lt;MAX(B$6:B749),"; Datum früher als darüber","")&amp;IF(AND(Einstellungen!$B$6&lt;&gt;"",B750&lt;Einstellungen!$B$6),"; Datum vor dem Anfangsbestand",""))&amp;IF(C750="","; Beleg fehlt","")&amp;IF(N(J750)&lt;0,"; Kassenbestand negativ",""),3,250),"")</f>
        <v/>
      </c>
    </row>
    <row r="751">
      <c r="A751" s="9">
        <f>IF(OR(B751&lt;&gt;"",D751&lt;&gt;"",F751&lt;&gt;"",G751&lt;&gt;""),MAX(A$6:A750)+1,"")</f>
        <v/>
      </c>
      <c r="B751" s="10" t="n"/>
      <c r="C751" s="11" t="n"/>
      <c r="D751" s="12" t="n"/>
      <c r="E751" s="12" t="n"/>
      <c r="F751" s="13" t="n"/>
      <c r="G751" s="13" t="n"/>
      <c r="H751" s="14" t="n"/>
      <c r="I751" s="15">
        <f>IF(N(F751)+N(G751)=0,"",ROUND((N(F751)+N(G751))*N(H751)/(1+N(H751)),2))</f>
        <v/>
      </c>
      <c r="J751" s="15">
        <f>IF(OR(B751&lt;&gt;"",D751&lt;&gt;"",F751&lt;&gt;"",G751&lt;&gt;""),ROUND(Einstellungen!$B$5+SUM(F$7:F751)-SUM(G$7:G751),2),"")</f>
        <v/>
      </c>
      <c r="K751" s="16">
        <f>IF(OR(B751&lt;&gt;"",D751&lt;&gt;"",F751&lt;&gt;"",G751&lt;&gt;""),MID(IF(AND(F751&lt;&gt;"",G751&lt;&gt;""),"; Einnahme und Ausgabe in einer Zeile","")&amp;IF(AND(F751="",G751=""),"; Betrag fehlt","")&amp;IF(B751="","; Datum fehlt",IF(B751&lt;MAX(B$6:B750),"; Datum früher als darüber","")&amp;IF(AND(Einstellungen!$B$6&lt;&gt;"",B751&lt;Einstellungen!$B$6),"; Datum vor dem Anfangsbestand",""))&amp;IF(C751="","; Beleg fehlt","")&amp;IF(N(J751)&lt;0,"; Kassenbestand negativ",""),3,250),"")</f>
        <v/>
      </c>
    </row>
    <row r="752">
      <c r="A752" s="9">
        <f>IF(OR(B752&lt;&gt;"",D752&lt;&gt;"",F752&lt;&gt;"",G752&lt;&gt;""),MAX(A$6:A751)+1,"")</f>
        <v/>
      </c>
      <c r="B752" s="10" t="n"/>
      <c r="C752" s="11" t="n"/>
      <c r="D752" s="12" t="n"/>
      <c r="E752" s="12" t="n"/>
      <c r="F752" s="13" t="n"/>
      <c r="G752" s="13" t="n"/>
      <c r="H752" s="14" t="n"/>
      <c r="I752" s="15">
        <f>IF(N(F752)+N(G752)=0,"",ROUND((N(F752)+N(G752))*N(H752)/(1+N(H752)),2))</f>
        <v/>
      </c>
      <c r="J752" s="15">
        <f>IF(OR(B752&lt;&gt;"",D752&lt;&gt;"",F752&lt;&gt;"",G752&lt;&gt;""),ROUND(Einstellungen!$B$5+SUM(F$7:F752)-SUM(G$7:G752),2),"")</f>
        <v/>
      </c>
      <c r="K752" s="16">
        <f>IF(OR(B752&lt;&gt;"",D752&lt;&gt;"",F752&lt;&gt;"",G752&lt;&gt;""),MID(IF(AND(F752&lt;&gt;"",G752&lt;&gt;""),"; Einnahme und Ausgabe in einer Zeile","")&amp;IF(AND(F752="",G752=""),"; Betrag fehlt","")&amp;IF(B752="","; Datum fehlt",IF(B752&lt;MAX(B$6:B751),"; Datum früher als darüber","")&amp;IF(AND(Einstellungen!$B$6&lt;&gt;"",B752&lt;Einstellungen!$B$6),"; Datum vor dem Anfangsbestand",""))&amp;IF(C752="","; Beleg fehlt","")&amp;IF(N(J752)&lt;0,"; Kassenbestand negativ",""),3,250),"")</f>
        <v/>
      </c>
    </row>
    <row r="753">
      <c r="A753" s="9">
        <f>IF(OR(B753&lt;&gt;"",D753&lt;&gt;"",F753&lt;&gt;"",G753&lt;&gt;""),MAX(A$6:A752)+1,"")</f>
        <v/>
      </c>
      <c r="B753" s="10" t="n"/>
      <c r="C753" s="11" t="n"/>
      <c r="D753" s="12" t="n"/>
      <c r="E753" s="12" t="n"/>
      <c r="F753" s="13" t="n"/>
      <c r="G753" s="13" t="n"/>
      <c r="H753" s="14" t="n"/>
      <c r="I753" s="15">
        <f>IF(N(F753)+N(G753)=0,"",ROUND((N(F753)+N(G753))*N(H753)/(1+N(H753)),2))</f>
        <v/>
      </c>
      <c r="J753" s="15">
        <f>IF(OR(B753&lt;&gt;"",D753&lt;&gt;"",F753&lt;&gt;"",G753&lt;&gt;""),ROUND(Einstellungen!$B$5+SUM(F$7:F753)-SUM(G$7:G753),2),"")</f>
        <v/>
      </c>
      <c r="K753" s="16">
        <f>IF(OR(B753&lt;&gt;"",D753&lt;&gt;"",F753&lt;&gt;"",G753&lt;&gt;""),MID(IF(AND(F753&lt;&gt;"",G753&lt;&gt;""),"; Einnahme und Ausgabe in einer Zeile","")&amp;IF(AND(F753="",G753=""),"; Betrag fehlt","")&amp;IF(B753="","; Datum fehlt",IF(B753&lt;MAX(B$6:B752),"; Datum früher als darüber","")&amp;IF(AND(Einstellungen!$B$6&lt;&gt;"",B753&lt;Einstellungen!$B$6),"; Datum vor dem Anfangsbestand",""))&amp;IF(C753="","; Beleg fehlt","")&amp;IF(N(J753)&lt;0,"; Kassenbestand negativ",""),3,250),"")</f>
        <v/>
      </c>
    </row>
    <row r="754">
      <c r="A754" s="9">
        <f>IF(OR(B754&lt;&gt;"",D754&lt;&gt;"",F754&lt;&gt;"",G754&lt;&gt;""),MAX(A$6:A753)+1,"")</f>
        <v/>
      </c>
      <c r="B754" s="10" t="n"/>
      <c r="C754" s="11" t="n"/>
      <c r="D754" s="12" t="n"/>
      <c r="E754" s="12" t="n"/>
      <c r="F754" s="13" t="n"/>
      <c r="G754" s="13" t="n"/>
      <c r="H754" s="14" t="n"/>
      <c r="I754" s="15">
        <f>IF(N(F754)+N(G754)=0,"",ROUND((N(F754)+N(G754))*N(H754)/(1+N(H754)),2))</f>
        <v/>
      </c>
      <c r="J754" s="15">
        <f>IF(OR(B754&lt;&gt;"",D754&lt;&gt;"",F754&lt;&gt;"",G754&lt;&gt;""),ROUND(Einstellungen!$B$5+SUM(F$7:F754)-SUM(G$7:G754),2),"")</f>
        <v/>
      </c>
      <c r="K754" s="16">
        <f>IF(OR(B754&lt;&gt;"",D754&lt;&gt;"",F754&lt;&gt;"",G754&lt;&gt;""),MID(IF(AND(F754&lt;&gt;"",G754&lt;&gt;""),"; Einnahme und Ausgabe in einer Zeile","")&amp;IF(AND(F754="",G754=""),"; Betrag fehlt","")&amp;IF(B754="","; Datum fehlt",IF(B754&lt;MAX(B$6:B753),"; Datum früher als darüber","")&amp;IF(AND(Einstellungen!$B$6&lt;&gt;"",B754&lt;Einstellungen!$B$6),"; Datum vor dem Anfangsbestand",""))&amp;IF(C754="","; Beleg fehlt","")&amp;IF(N(J754)&lt;0,"; Kassenbestand negativ",""),3,250),"")</f>
        <v/>
      </c>
    </row>
    <row r="755">
      <c r="A755" s="9">
        <f>IF(OR(B755&lt;&gt;"",D755&lt;&gt;"",F755&lt;&gt;"",G755&lt;&gt;""),MAX(A$6:A754)+1,"")</f>
        <v/>
      </c>
      <c r="B755" s="10" t="n"/>
      <c r="C755" s="11" t="n"/>
      <c r="D755" s="12" t="n"/>
      <c r="E755" s="12" t="n"/>
      <c r="F755" s="13" t="n"/>
      <c r="G755" s="13" t="n"/>
      <c r="H755" s="14" t="n"/>
      <c r="I755" s="15">
        <f>IF(N(F755)+N(G755)=0,"",ROUND((N(F755)+N(G755))*N(H755)/(1+N(H755)),2))</f>
        <v/>
      </c>
      <c r="J755" s="15">
        <f>IF(OR(B755&lt;&gt;"",D755&lt;&gt;"",F755&lt;&gt;"",G755&lt;&gt;""),ROUND(Einstellungen!$B$5+SUM(F$7:F755)-SUM(G$7:G755),2),"")</f>
        <v/>
      </c>
      <c r="K755" s="16">
        <f>IF(OR(B755&lt;&gt;"",D755&lt;&gt;"",F755&lt;&gt;"",G755&lt;&gt;""),MID(IF(AND(F755&lt;&gt;"",G755&lt;&gt;""),"; Einnahme und Ausgabe in einer Zeile","")&amp;IF(AND(F755="",G755=""),"; Betrag fehlt","")&amp;IF(B755="","; Datum fehlt",IF(B755&lt;MAX(B$6:B754),"; Datum früher als darüber","")&amp;IF(AND(Einstellungen!$B$6&lt;&gt;"",B755&lt;Einstellungen!$B$6),"; Datum vor dem Anfangsbestand",""))&amp;IF(C755="","; Beleg fehlt","")&amp;IF(N(J755)&lt;0,"; Kassenbestand negativ",""),3,250),"")</f>
        <v/>
      </c>
    </row>
    <row r="756">
      <c r="A756" s="9">
        <f>IF(OR(B756&lt;&gt;"",D756&lt;&gt;"",F756&lt;&gt;"",G756&lt;&gt;""),MAX(A$6:A755)+1,"")</f>
        <v/>
      </c>
      <c r="B756" s="10" t="n"/>
      <c r="C756" s="11" t="n"/>
      <c r="D756" s="12" t="n"/>
      <c r="E756" s="12" t="n"/>
      <c r="F756" s="13" t="n"/>
      <c r="G756" s="13" t="n"/>
      <c r="H756" s="14" t="n"/>
      <c r="I756" s="15">
        <f>IF(N(F756)+N(G756)=0,"",ROUND((N(F756)+N(G756))*N(H756)/(1+N(H756)),2))</f>
        <v/>
      </c>
      <c r="J756" s="15">
        <f>IF(OR(B756&lt;&gt;"",D756&lt;&gt;"",F756&lt;&gt;"",G756&lt;&gt;""),ROUND(Einstellungen!$B$5+SUM(F$7:F756)-SUM(G$7:G756),2),"")</f>
        <v/>
      </c>
      <c r="K756" s="16">
        <f>IF(OR(B756&lt;&gt;"",D756&lt;&gt;"",F756&lt;&gt;"",G756&lt;&gt;""),MID(IF(AND(F756&lt;&gt;"",G756&lt;&gt;""),"; Einnahme und Ausgabe in einer Zeile","")&amp;IF(AND(F756="",G756=""),"; Betrag fehlt","")&amp;IF(B756="","; Datum fehlt",IF(B756&lt;MAX(B$6:B755),"; Datum früher als darüber","")&amp;IF(AND(Einstellungen!$B$6&lt;&gt;"",B756&lt;Einstellungen!$B$6),"; Datum vor dem Anfangsbestand",""))&amp;IF(C756="","; Beleg fehlt","")&amp;IF(N(J756)&lt;0,"; Kassenbestand negativ",""),3,250),"")</f>
        <v/>
      </c>
    </row>
    <row r="757">
      <c r="A757" s="9">
        <f>IF(OR(B757&lt;&gt;"",D757&lt;&gt;"",F757&lt;&gt;"",G757&lt;&gt;""),MAX(A$6:A756)+1,"")</f>
        <v/>
      </c>
      <c r="B757" s="10" t="n"/>
      <c r="C757" s="11" t="n"/>
      <c r="D757" s="12" t="n"/>
      <c r="E757" s="12" t="n"/>
      <c r="F757" s="13" t="n"/>
      <c r="G757" s="13" t="n"/>
      <c r="H757" s="14" t="n"/>
      <c r="I757" s="15">
        <f>IF(N(F757)+N(G757)=0,"",ROUND((N(F757)+N(G757))*N(H757)/(1+N(H757)),2))</f>
        <v/>
      </c>
      <c r="J757" s="15">
        <f>IF(OR(B757&lt;&gt;"",D757&lt;&gt;"",F757&lt;&gt;"",G757&lt;&gt;""),ROUND(Einstellungen!$B$5+SUM(F$7:F757)-SUM(G$7:G757),2),"")</f>
        <v/>
      </c>
      <c r="K757" s="16">
        <f>IF(OR(B757&lt;&gt;"",D757&lt;&gt;"",F757&lt;&gt;"",G757&lt;&gt;""),MID(IF(AND(F757&lt;&gt;"",G757&lt;&gt;""),"; Einnahme und Ausgabe in einer Zeile","")&amp;IF(AND(F757="",G757=""),"; Betrag fehlt","")&amp;IF(B757="","; Datum fehlt",IF(B757&lt;MAX(B$6:B756),"; Datum früher als darüber","")&amp;IF(AND(Einstellungen!$B$6&lt;&gt;"",B757&lt;Einstellungen!$B$6),"; Datum vor dem Anfangsbestand",""))&amp;IF(C757="","; Beleg fehlt","")&amp;IF(N(J757)&lt;0,"; Kassenbestand negativ",""),3,250),"")</f>
        <v/>
      </c>
    </row>
    <row r="758">
      <c r="A758" s="9">
        <f>IF(OR(B758&lt;&gt;"",D758&lt;&gt;"",F758&lt;&gt;"",G758&lt;&gt;""),MAX(A$6:A757)+1,"")</f>
        <v/>
      </c>
      <c r="B758" s="10" t="n"/>
      <c r="C758" s="11" t="n"/>
      <c r="D758" s="12" t="n"/>
      <c r="E758" s="12" t="n"/>
      <c r="F758" s="13" t="n"/>
      <c r="G758" s="13" t="n"/>
      <c r="H758" s="14" t="n"/>
      <c r="I758" s="15">
        <f>IF(N(F758)+N(G758)=0,"",ROUND((N(F758)+N(G758))*N(H758)/(1+N(H758)),2))</f>
        <v/>
      </c>
      <c r="J758" s="15">
        <f>IF(OR(B758&lt;&gt;"",D758&lt;&gt;"",F758&lt;&gt;"",G758&lt;&gt;""),ROUND(Einstellungen!$B$5+SUM(F$7:F758)-SUM(G$7:G758),2),"")</f>
        <v/>
      </c>
      <c r="K758" s="16">
        <f>IF(OR(B758&lt;&gt;"",D758&lt;&gt;"",F758&lt;&gt;"",G758&lt;&gt;""),MID(IF(AND(F758&lt;&gt;"",G758&lt;&gt;""),"; Einnahme und Ausgabe in einer Zeile","")&amp;IF(AND(F758="",G758=""),"; Betrag fehlt","")&amp;IF(B758="","; Datum fehlt",IF(B758&lt;MAX(B$6:B757),"; Datum früher als darüber","")&amp;IF(AND(Einstellungen!$B$6&lt;&gt;"",B758&lt;Einstellungen!$B$6),"; Datum vor dem Anfangsbestand",""))&amp;IF(C758="","; Beleg fehlt","")&amp;IF(N(J758)&lt;0,"; Kassenbestand negativ",""),3,250),"")</f>
        <v/>
      </c>
    </row>
    <row r="759">
      <c r="A759" s="9">
        <f>IF(OR(B759&lt;&gt;"",D759&lt;&gt;"",F759&lt;&gt;"",G759&lt;&gt;""),MAX(A$6:A758)+1,"")</f>
        <v/>
      </c>
      <c r="B759" s="10" t="n"/>
      <c r="C759" s="11" t="n"/>
      <c r="D759" s="12" t="n"/>
      <c r="E759" s="12" t="n"/>
      <c r="F759" s="13" t="n"/>
      <c r="G759" s="13" t="n"/>
      <c r="H759" s="14" t="n"/>
      <c r="I759" s="15">
        <f>IF(N(F759)+N(G759)=0,"",ROUND((N(F759)+N(G759))*N(H759)/(1+N(H759)),2))</f>
        <v/>
      </c>
      <c r="J759" s="15">
        <f>IF(OR(B759&lt;&gt;"",D759&lt;&gt;"",F759&lt;&gt;"",G759&lt;&gt;""),ROUND(Einstellungen!$B$5+SUM(F$7:F759)-SUM(G$7:G759),2),"")</f>
        <v/>
      </c>
      <c r="K759" s="16">
        <f>IF(OR(B759&lt;&gt;"",D759&lt;&gt;"",F759&lt;&gt;"",G759&lt;&gt;""),MID(IF(AND(F759&lt;&gt;"",G759&lt;&gt;""),"; Einnahme und Ausgabe in einer Zeile","")&amp;IF(AND(F759="",G759=""),"; Betrag fehlt","")&amp;IF(B759="","; Datum fehlt",IF(B759&lt;MAX(B$6:B758),"; Datum früher als darüber","")&amp;IF(AND(Einstellungen!$B$6&lt;&gt;"",B759&lt;Einstellungen!$B$6),"; Datum vor dem Anfangsbestand",""))&amp;IF(C759="","; Beleg fehlt","")&amp;IF(N(J759)&lt;0,"; Kassenbestand negativ",""),3,250),"")</f>
        <v/>
      </c>
    </row>
    <row r="760">
      <c r="A760" s="9">
        <f>IF(OR(B760&lt;&gt;"",D760&lt;&gt;"",F760&lt;&gt;"",G760&lt;&gt;""),MAX(A$6:A759)+1,"")</f>
        <v/>
      </c>
      <c r="B760" s="10" t="n"/>
      <c r="C760" s="11" t="n"/>
      <c r="D760" s="12" t="n"/>
      <c r="E760" s="12" t="n"/>
      <c r="F760" s="13" t="n"/>
      <c r="G760" s="13" t="n"/>
      <c r="H760" s="14" t="n"/>
      <c r="I760" s="15">
        <f>IF(N(F760)+N(G760)=0,"",ROUND((N(F760)+N(G760))*N(H760)/(1+N(H760)),2))</f>
        <v/>
      </c>
      <c r="J760" s="15">
        <f>IF(OR(B760&lt;&gt;"",D760&lt;&gt;"",F760&lt;&gt;"",G760&lt;&gt;""),ROUND(Einstellungen!$B$5+SUM(F$7:F760)-SUM(G$7:G760),2),"")</f>
        <v/>
      </c>
      <c r="K760" s="16">
        <f>IF(OR(B760&lt;&gt;"",D760&lt;&gt;"",F760&lt;&gt;"",G760&lt;&gt;""),MID(IF(AND(F760&lt;&gt;"",G760&lt;&gt;""),"; Einnahme und Ausgabe in einer Zeile","")&amp;IF(AND(F760="",G760=""),"; Betrag fehlt","")&amp;IF(B760="","; Datum fehlt",IF(B760&lt;MAX(B$6:B759),"; Datum früher als darüber","")&amp;IF(AND(Einstellungen!$B$6&lt;&gt;"",B760&lt;Einstellungen!$B$6),"; Datum vor dem Anfangsbestand",""))&amp;IF(C760="","; Beleg fehlt","")&amp;IF(N(J760)&lt;0,"; Kassenbestand negativ",""),3,250),"")</f>
        <v/>
      </c>
    </row>
    <row r="761">
      <c r="A761" s="9">
        <f>IF(OR(B761&lt;&gt;"",D761&lt;&gt;"",F761&lt;&gt;"",G761&lt;&gt;""),MAX(A$6:A760)+1,"")</f>
        <v/>
      </c>
      <c r="B761" s="10" t="n"/>
      <c r="C761" s="11" t="n"/>
      <c r="D761" s="12" t="n"/>
      <c r="E761" s="12" t="n"/>
      <c r="F761" s="13" t="n"/>
      <c r="G761" s="13" t="n"/>
      <c r="H761" s="14" t="n"/>
      <c r="I761" s="15">
        <f>IF(N(F761)+N(G761)=0,"",ROUND((N(F761)+N(G761))*N(H761)/(1+N(H761)),2))</f>
        <v/>
      </c>
      <c r="J761" s="15">
        <f>IF(OR(B761&lt;&gt;"",D761&lt;&gt;"",F761&lt;&gt;"",G761&lt;&gt;""),ROUND(Einstellungen!$B$5+SUM(F$7:F761)-SUM(G$7:G761),2),"")</f>
        <v/>
      </c>
      <c r="K761" s="16">
        <f>IF(OR(B761&lt;&gt;"",D761&lt;&gt;"",F761&lt;&gt;"",G761&lt;&gt;""),MID(IF(AND(F761&lt;&gt;"",G761&lt;&gt;""),"; Einnahme und Ausgabe in einer Zeile","")&amp;IF(AND(F761="",G761=""),"; Betrag fehlt","")&amp;IF(B761="","; Datum fehlt",IF(B761&lt;MAX(B$6:B760),"; Datum früher als darüber","")&amp;IF(AND(Einstellungen!$B$6&lt;&gt;"",B761&lt;Einstellungen!$B$6),"; Datum vor dem Anfangsbestand",""))&amp;IF(C761="","; Beleg fehlt","")&amp;IF(N(J761)&lt;0,"; Kassenbestand negativ",""),3,250),"")</f>
        <v/>
      </c>
    </row>
    <row r="762">
      <c r="A762" s="9">
        <f>IF(OR(B762&lt;&gt;"",D762&lt;&gt;"",F762&lt;&gt;"",G762&lt;&gt;""),MAX(A$6:A761)+1,"")</f>
        <v/>
      </c>
      <c r="B762" s="10" t="n"/>
      <c r="C762" s="11" t="n"/>
      <c r="D762" s="12" t="n"/>
      <c r="E762" s="12" t="n"/>
      <c r="F762" s="13" t="n"/>
      <c r="G762" s="13" t="n"/>
      <c r="H762" s="14" t="n"/>
      <c r="I762" s="15">
        <f>IF(N(F762)+N(G762)=0,"",ROUND((N(F762)+N(G762))*N(H762)/(1+N(H762)),2))</f>
        <v/>
      </c>
      <c r="J762" s="15">
        <f>IF(OR(B762&lt;&gt;"",D762&lt;&gt;"",F762&lt;&gt;"",G762&lt;&gt;""),ROUND(Einstellungen!$B$5+SUM(F$7:F762)-SUM(G$7:G762),2),"")</f>
        <v/>
      </c>
      <c r="K762" s="16">
        <f>IF(OR(B762&lt;&gt;"",D762&lt;&gt;"",F762&lt;&gt;"",G762&lt;&gt;""),MID(IF(AND(F762&lt;&gt;"",G762&lt;&gt;""),"; Einnahme und Ausgabe in einer Zeile","")&amp;IF(AND(F762="",G762=""),"; Betrag fehlt","")&amp;IF(B762="","; Datum fehlt",IF(B762&lt;MAX(B$6:B761),"; Datum früher als darüber","")&amp;IF(AND(Einstellungen!$B$6&lt;&gt;"",B762&lt;Einstellungen!$B$6),"; Datum vor dem Anfangsbestand",""))&amp;IF(C762="","; Beleg fehlt","")&amp;IF(N(J762)&lt;0,"; Kassenbestand negativ",""),3,250),"")</f>
        <v/>
      </c>
    </row>
    <row r="763">
      <c r="A763" s="9">
        <f>IF(OR(B763&lt;&gt;"",D763&lt;&gt;"",F763&lt;&gt;"",G763&lt;&gt;""),MAX(A$6:A762)+1,"")</f>
        <v/>
      </c>
      <c r="B763" s="10" t="n"/>
      <c r="C763" s="11" t="n"/>
      <c r="D763" s="12" t="n"/>
      <c r="E763" s="12" t="n"/>
      <c r="F763" s="13" t="n"/>
      <c r="G763" s="13" t="n"/>
      <c r="H763" s="14" t="n"/>
      <c r="I763" s="15">
        <f>IF(N(F763)+N(G763)=0,"",ROUND((N(F763)+N(G763))*N(H763)/(1+N(H763)),2))</f>
        <v/>
      </c>
      <c r="J763" s="15">
        <f>IF(OR(B763&lt;&gt;"",D763&lt;&gt;"",F763&lt;&gt;"",G763&lt;&gt;""),ROUND(Einstellungen!$B$5+SUM(F$7:F763)-SUM(G$7:G763),2),"")</f>
        <v/>
      </c>
      <c r="K763" s="16">
        <f>IF(OR(B763&lt;&gt;"",D763&lt;&gt;"",F763&lt;&gt;"",G763&lt;&gt;""),MID(IF(AND(F763&lt;&gt;"",G763&lt;&gt;""),"; Einnahme und Ausgabe in einer Zeile","")&amp;IF(AND(F763="",G763=""),"; Betrag fehlt","")&amp;IF(B763="","; Datum fehlt",IF(B763&lt;MAX(B$6:B762),"; Datum früher als darüber","")&amp;IF(AND(Einstellungen!$B$6&lt;&gt;"",B763&lt;Einstellungen!$B$6),"; Datum vor dem Anfangsbestand",""))&amp;IF(C763="","; Beleg fehlt","")&amp;IF(N(J763)&lt;0,"; Kassenbestand negativ",""),3,250),"")</f>
        <v/>
      </c>
    </row>
    <row r="764">
      <c r="A764" s="9">
        <f>IF(OR(B764&lt;&gt;"",D764&lt;&gt;"",F764&lt;&gt;"",G764&lt;&gt;""),MAX(A$6:A763)+1,"")</f>
        <v/>
      </c>
      <c r="B764" s="10" t="n"/>
      <c r="C764" s="11" t="n"/>
      <c r="D764" s="12" t="n"/>
      <c r="E764" s="12" t="n"/>
      <c r="F764" s="13" t="n"/>
      <c r="G764" s="13" t="n"/>
      <c r="H764" s="14" t="n"/>
      <c r="I764" s="15">
        <f>IF(N(F764)+N(G764)=0,"",ROUND((N(F764)+N(G764))*N(H764)/(1+N(H764)),2))</f>
        <v/>
      </c>
      <c r="J764" s="15">
        <f>IF(OR(B764&lt;&gt;"",D764&lt;&gt;"",F764&lt;&gt;"",G764&lt;&gt;""),ROUND(Einstellungen!$B$5+SUM(F$7:F764)-SUM(G$7:G764),2),"")</f>
        <v/>
      </c>
      <c r="K764" s="16">
        <f>IF(OR(B764&lt;&gt;"",D764&lt;&gt;"",F764&lt;&gt;"",G764&lt;&gt;""),MID(IF(AND(F764&lt;&gt;"",G764&lt;&gt;""),"; Einnahme und Ausgabe in einer Zeile","")&amp;IF(AND(F764="",G764=""),"; Betrag fehlt","")&amp;IF(B764="","; Datum fehlt",IF(B764&lt;MAX(B$6:B763),"; Datum früher als darüber","")&amp;IF(AND(Einstellungen!$B$6&lt;&gt;"",B764&lt;Einstellungen!$B$6),"; Datum vor dem Anfangsbestand",""))&amp;IF(C764="","; Beleg fehlt","")&amp;IF(N(J764)&lt;0,"; Kassenbestand negativ",""),3,250),"")</f>
        <v/>
      </c>
    </row>
    <row r="765">
      <c r="A765" s="9">
        <f>IF(OR(B765&lt;&gt;"",D765&lt;&gt;"",F765&lt;&gt;"",G765&lt;&gt;""),MAX(A$6:A764)+1,"")</f>
        <v/>
      </c>
      <c r="B765" s="10" t="n"/>
      <c r="C765" s="11" t="n"/>
      <c r="D765" s="12" t="n"/>
      <c r="E765" s="12" t="n"/>
      <c r="F765" s="13" t="n"/>
      <c r="G765" s="13" t="n"/>
      <c r="H765" s="14" t="n"/>
      <c r="I765" s="15">
        <f>IF(N(F765)+N(G765)=0,"",ROUND((N(F765)+N(G765))*N(H765)/(1+N(H765)),2))</f>
        <v/>
      </c>
      <c r="J765" s="15">
        <f>IF(OR(B765&lt;&gt;"",D765&lt;&gt;"",F765&lt;&gt;"",G765&lt;&gt;""),ROUND(Einstellungen!$B$5+SUM(F$7:F765)-SUM(G$7:G765),2),"")</f>
        <v/>
      </c>
      <c r="K765" s="16">
        <f>IF(OR(B765&lt;&gt;"",D765&lt;&gt;"",F765&lt;&gt;"",G765&lt;&gt;""),MID(IF(AND(F765&lt;&gt;"",G765&lt;&gt;""),"; Einnahme und Ausgabe in einer Zeile","")&amp;IF(AND(F765="",G765=""),"; Betrag fehlt","")&amp;IF(B765="","; Datum fehlt",IF(B765&lt;MAX(B$6:B764),"; Datum früher als darüber","")&amp;IF(AND(Einstellungen!$B$6&lt;&gt;"",B765&lt;Einstellungen!$B$6),"; Datum vor dem Anfangsbestand",""))&amp;IF(C765="","; Beleg fehlt","")&amp;IF(N(J765)&lt;0,"; Kassenbestand negativ",""),3,250),"")</f>
        <v/>
      </c>
    </row>
    <row r="766">
      <c r="A766" s="9">
        <f>IF(OR(B766&lt;&gt;"",D766&lt;&gt;"",F766&lt;&gt;"",G766&lt;&gt;""),MAX(A$6:A765)+1,"")</f>
        <v/>
      </c>
      <c r="B766" s="10" t="n"/>
      <c r="C766" s="11" t="n"/>
      <c r="D766" s="12" t="n"/>
      <c r="E766" s="12" t="n"/>
      <c r="F766" s="13" t="n"/>
      <c r="G766" s="13" t="n"/>
      <c r="H766" s="14" t="n"/>
      <c r="I766" s="15">
        <f>IF(N(F766)+N(G766)=0,"",ROUND((N(F766)+N(G766))*N(H766)/(1+N(H766)),2))</f>
        <v/>
      </c>
      <c r="J766" s="15">
        <f>IF(OR(B766&lt;&gt;"",D766&lt;&gt;"",F766&lt;&gt;"",G766&lt;&gt;""),ROUND(Einstellungen!$B$5+SUM(F$7:F766)-SUM(G$7:G766),2),"")</f>
        <v/>
      </c>
      <c r="K766" s="16">
        <f>IF(OR(B766&lt;&gt;"",D766&lt;&gt;"",F766&lt;&gt;"",G766&lt;&gt;""),MID(IF(AND(F766&lt;&gt;"",G766&lt;&gt;""),"; Einnahme und Ausgabe in einer Zeile","")&amp;IF(AND(F766="",G766=""),"; Betrag fehlt","")&amp;IF(B766="","; Datum fehlt",IF(B766&lt;MAX(B$6:B765),"; Datum früher als darüber","")&amp;IF(AND(Einstellungen!$B$6&lt;&gt;"",B766&lt;Einstellungen!$B$6),"; Datum vor dem Anfangsbestand",""))&amp;IF(C766="","; Beleg fehlt","")&amp;IF(N(J766)&lt;0,"; Kassenbestand negativ",""),3,250),"")</f>
        <v/>
      </c>
    </row>
    <row r="767">
      <c r="A767" s="9">
        <f>IF(OR(B767&lt;&gt;"",D767&lt;&gt;"",F767&lt;&gt;"",G767&lt;&gt;""),MAX(A$6:A766)+1,"")</f>
        <v/>
      </c>
      <c r="B767" s="10" t="n"/>
      <c r="C767" s="11" t="n"/>
      <c r="D767" s="12" t="n"/>
      <c r="E767" s="12" t="n"/>
      <c r="F767" s="13" t="n"/>
      <c r="G767" s="13" t="n"/>
      <c r="H767" s="14" t="n"/>
      <c r="I767" s="15">
        <f>IF(N(F767)+N(G767)=0,"",ROUND((N(F767)+N(G767))*N(H767)/(1+N(H767)),2))</f>
        <v/>
      </c>
      <c r="J767" s="15">
        <f>IF(OR(B767&lt;&gt;"",D767&lt;&gt;"",F767&lt;&gt;"",G767&lt;&gt;""),ROUND(Einstellungen!$B$5+SUM(F$7:F767)-SUM(G$7:G767),2),"")</f>
        <v/>
      </c>
      <c r="K767" s="16">
        <f>IF(OR(B767&lt;&gt;"",D767&lt;&gt;"",F767&lt;&gt;"",G767&lt;&gt;""),MID(IF(AND(F767&lt;&gt;"",G767&lt;&gt;""),"; Einnahme und Ausgabe in einer Zeile","")&amp;IF(AND(F767="",G767=""),"; Betrag fehlt","")&amp;IF(B767="","; Datum fehlt",IF(B767&lt;MAX(B$6:B766),"; Datum früher als darüber","")&amp;IF(AND(Einstellungen!$B$6&lt;&gt;"",B767&lt;Einstellungen!$B$6),"; Datum vor dem Anfangsbestand",""))&amp;IF(C767="","; Beleg fehlt","")&amp;IF(N(J767)&lt;0,"; Kassenbestand negativ",""),3,250),"")</f>
        <v/>
      </c>
    </row>
    <row r="768">
      <c r="A768" s="9">
        <f>IF(OR(B768&lt;&gt;"",D768&lt;&gt;"",F768&lt;&gt;"",G768&lt;&gt;""),MAX(A$6:A767)+1,"")</f>
        <v/>
      </c>
      <c r="B768" s="10" t="n"/>
      <c r="C768" s="11" t="n"/>
      <c r="D768" s="12" t="n"/>
      <c r="E768" s="12" t="n"/>
      <c r="F768" s="13" t="n"/>
      <c r="G768" s="13" t="n"/>
      <c r="H768" s="14" t="n"/>
      <c r="I768" s="15">
        <f>IF(N(F768)+N(G768)=0,"",ROUND((N(F768)+N(G768))*N(H768)/(1+N(H768)),2))</f>
        <v/>
      </c>
      <c r="J768" s="15">
        <f>IF(OR(B768&lt;&gt;"",D768&lt;&gt;"",F768&lt;&gt;"",G768&lt;&gt;""),ROUND(Einstellungen!$B$5+SUM(F$7:F768)-SUM(G$7:G768),2),"")</f>
        <v/>
      </c>
      <c r="K768" s="16">
        <f>IF(OR(B768&lt;&gt;"",D768&lt;&gt;"",F768&lt;&gt;"",G768&lt;&gt;""),MID(IF(AND(F768&lt;&gt;"",G768&lt;&gt;""),"; Einnahme und Ausgabe in einer Zeile","")&amp;IF(AND(F768="",G768=""),"; Betrag fehlt","")&amp;IF(B768="","; Datum fehlt",IF(B768&lt;MAX(B$6:B767),"; Datum früher als darüber","")&amp;IF(AND(Einstellungen!$B$6&lt;&gt;"",B768&lt;Einstellungen!$B$6),"; Datum vor dem Anfangsbestand",""))&amp;IF(C768="","; Beleg fehlt","")&amp;IF(N(J768)&lt;0,"; Kassenbestand negativ",""),3,250),"")</f>
        <v/>
      </c>
    </row>
    <row r="769">
      <c r="A769" s="9">
        <f>IF(OR(B769&lt;&gt;"",D769&lt;&gt;"",F769&lt;&gt;"",G769&lt;&gt;""),MAX(A$6:A768)+1,"")</f>
        <v/>
      </c>
      <c r="B769" s="10" t="n"/>
      <c r="C769" s="11" t="n"/>
      <c r="D769" s="12" t="n"/>
      <c r="E769" s="12" t="n"/>
      <c r="F769" s="13" t="n"/>
      <c r="G769" s="13" t="n"/>
      <c r="H769" s="14" t="n"/>
      <c r="I769" s="15">
        <f>IF(N(F769)+N(G769)=0,"",ROUND((N(F769)+N(G769))*N(H769)/(1+N(H769)),2))</f>
        <v/>
      </c>
      <c r="J769" s="15">
        <f>IF(OR(B769&lt;&gt;"",D769&lt;&gt;"",F769&lt;&gt;"",G769&lt;&gt;""),ROUND(Einstellungen!$B$5+SUM(F$7:F769)-SUM(G$7:G769),2),"")</f>
        <v/>
      </c>
      <c r="K769" s="16">
        <f>IF(OR(B769&lt;&gt;"",D769&lt;&gt;"",F769&lt;&gt;"",G769&lt;&gt;""),MID(IF(AND(F769&lt;&gt;"",G769&lt;&gt;""),"; Einnahme und Ausgabe in einer Zeile","")&amp;IF(AND(F769="",G769=""),"; Betrag fehlt","")&amp;IF(B769="","; Datum fehlt",IF(B769&lt;MAX(B$6:B768),"; Datum früher als darüber","")&amp;IF(AND(Einstellungen!$B$6&lt;&gt;"",B769&lt;Einstellungen!$B$6),"; Datum vor dem Anfangsbestand",""))&amp;IF(C769="","; Beleg fehlt","")&amp;IF(N(J769)&lt;0,"; Kassenbestand negativ",""),3,250),"")</f>
        <v/>
      </c>
    </row>
    <row r="770">
      <c r="A770" s="9">
        <f>IF(OR(B770&lt;&gt;"",D770&lt;&gt;"",F770&lt;&gt;"",G770&lt;&gt;""),MAX(A$6:A769)+1,"")</f>
        <v/>
      </c>
      <c r="B770" s="10" t="n"/>
      <c r="C770" s="11" t="n"/>
      <c r="D770" s="12" t="n"/>
      <c r="E770" s="12" t="n"/>
      <c r="F770" s="13" t="n"/>
      <c r="G770" s="13" t="n"/>
      <c r="H770" s="14" t="n"/>
      <c r="I770" s="15">
        <f>IF(N(F770)+N(G770)=0,"",ROUND((N(F770)+N(G770))*N(H770)/(1+N(H770)),2))</f>
        <v/>
      </c>
      <c r="J770" s="15">
        <f>IF(OR(B770&lt;&gt;"",D770&lt;&gt;"",F770&lt;&gt;"",G770&lt;&gt;""),ROUND(Einstellungen!$B$5+SUM(F$7:F770)-SUM(G$7:G770),2),"")</f>
        <v/>
      </c>
      <c r="K770" s="16">
        <f>IF(OR(B770&lt;&gt;"",D770&lt;&gt;"",F770&lt;&gt;"",G770&lt;&gt;""),MID(IF(AND(F770&lt;&gt;"",G770&lt;&gt;""),"; Einnahme und Ausgabe in einer Zeile","")&amp;IF(AND(F770="",G770=""),"; Betrag fehlt","")&amp;IF(B770="","; Datum fehlt",IF(B770&lt;MAX(B$6:B769),"; Datum früher als darüber","")&amp;IF(AND(Einstellungen!$B$6&lt;&gt;"",B770&lt;Einstellungen!$B$6),"; Datum vor dem Anfangsbestand",""))&amp;IF(C770="","; Beleg fehlt","")&amp;IF(N(J770)&lt;0,"; Kassenbestand negativ",""),3,250),"")</f>
        <v/>
      </c>
    </row>
    <row r="771">
      <c r="A771" s="9">
        <f>IF(OR(B771&lt;&gt;"",D771&lt;&gt;"",F771&lt;&gt;"",G771&lt;&gt;""),MAX(A$6:A770)+1,"")</f>
        <v/>
      </c>
      <c r="B771" s="10" t="n"/>
      <c r="C771" s="11" t="n"/>
      <c r="D771" s="12" t="n"/>
      <c r="E771" s="12" t="n"/>
      <c r="F771" s="13" t="n"/>
      <c r="G771" s="13" t="n"/>
      <c r="H771" s="14" t="n"/>
      <c r="I771" s="15">
        <f>IF(N(F771)+N(G771)=0,"",ROUND((N(F771)+N(G771))*N(H771)/(1+N(H771)),2))</f>
        <v/>
      </c>
      <c r="J771" s="15">
        <f>IF(OR(B771&lt;&gt;"",D771&lt;&gt;"",F771&lt;&gt;"",G771&lt;&gt;""),ROUND(Einstellungen!$B$5+SUM(F$7:F771)-SUM(G$7:G771),2),"")</f>
        <v/>
      </c>
      <c r="K771" s="16">
        <f>IF(OR(B771&lt;&gt;"",D771&lt;&gt;"",F771&lt;&gt;"",G771&lt;&gt;""),MID(IF(AND(F771&lt;&gt;"",G771&lt;&gt;""),"; Einnahme und Ausgabe in einer Zeile","")&amp;IF(AND(F771="",G771=""),"; Betrag fehlt","")&amp;IF(B771="","; Datum fehlt",IF(B771&lt;MAX(B$6:B770),"; Datum früher als darüber","")&amp;IF(AND(Einstellungen!$B$6&lt;&gt;"",B771&lt;Einstellungen!$B$6),"; Datum vor dem Anfangsbestand",""))&amp;IF(C771="","; Beleg fehlt","")&amp;IF(N(J771)&lt;0,"; Kassenbestand negativ",""),3,250),"")</f>
        <v/>
      </c>
    </row>
    <row r="772">
      <c r="A772" s="9">
        <f>IF(OR(B772&lt;&gt;"",D772&lt;&gt;"",F772&lt;&gt;"",G772&lt;&gt;""),MAX(A$6:A771)+1,"")</f>
        <v/>
      </c>
      <c r="B772" s="10" t="n"/>
      <c r="C772" s="11" t="n"/>
      <c r="D772" s="12" t="n"/>
      <c r="E772" s="12" t="n"/>
      <c r="F772" s="13" t="n"/>
      <c r="G772" s="13" t="n"/>
      <c r="H772" s="14" t="n"/>
      <c r="I772" s="15">
        <f>IF(N(F772)+N(G772)=0,"",ROUND((N(F772)+N(G772))*N(H772)/(1+N(H772)),2))</f>
        <v/>
      </c>
      <c r="J772" s="15">
        <f>IF(OR(B772&lt;&gt;"",D772&lt;&gt;"",F772&lt;&gt;"",G772&lt;&gt;""),ROUND(Einstellungen!$B$5+SUM(F$7:F772)-SUM(G$7:G772),2),"")</f>
        <v/>
      </c>
      <c r="K772" s="16">
        <f>IF(OR(B772&lt;&gt;"",D772&lt;&gt;"",F772&lt;&gt;"",G772&lt;&gt;""),MID(IF(AND(F772&lt;&gt;"",G772&lt;&gt;""),"; Einnahme und Ausgabe in einer Zeile","")&amp;IF(AND(F772="",G772=""),"; Betrag fehlt","")&amp;IF(B772="","; Datum fehlt",IF(B772&lt;MAX(B$6:B771),"; Datum früher als darüber","")&amp;IF(AND(Einstellungen!$B$6&lt;&gt;"",B772&lt;Einstellungen!$B$6),"; Datum vor dem Anfangsbestand",""))&amp;IF(C772="","; Beleg fehlt","")&amp;IF(N(J772)&lt;0,"; Kassenbestand negativ",""),3,250),"")</f>
        <v/>
      </c>
    </row>
    <row r="773">
      <c r="A773" s="9">
        <f>IF(OR(B773&lt;&gt;"",D773&lt;&gt;"",F773&lt;&gt;"",G773&lt;&gt;""),MAX(A$6:A772)+1,"")</f>
        <v/>
      </c>
      <c r="B773" s="10" t="n"/>
      <c r="C773" s="11" t="n"/>
      <c r="D773" s="12" t="n"/>
      <c r="E773" s="12" t="n"/>
      <c r="F773" s="13" t="n"/>
      <c r="G773" s="13" t="n"/>
      <c r="H773" s="14" t="n"/>
      <c r="I773" s="15">
        <f>IF(N(F773)+N(G773)=0,"",ROUND((N(F773)+N(G773))*N(H773)/(1+N(H773)),2))</f>
        <v/>
      </c>
      <c r="J773" s="15">
        <f>IF(OR(B773&lt;&gt;"",D773&lt;&gt;"",F773&lt;&gt;"",G773&lt;&gt;""),ROUND(Einstellungen!$B$5+SUM(F$7:F773)-SUM(G$7:G773),2),"")</f>
        <v/>
      </c>
      <c r="K773" s="16">
        <f>IF(OR(B773&lt;&gt;"",D773&lt;&gt;"",F773&lt;&gt;"",G773&lt;&gt;""),MID(IF(AND(F773&lt;&gt;"",G773&lt;&gt;""),"; Einnahme und Ausgabe in einer Zeile","")&amp;IF(AND(F773="",G773=""),"; Betrag fehlt","")&amp;IF(B773="","; Datum fehlt",IF(B773&lt;MAX(B$6:B772),"; Datum früher als darüber","")&amp;IF(AND(Einstellungen!$B$6&lt;&gt;"",B773&lt;Einstellungen!$B$6),"; Datum vor dem Anfangsbestand",""))&amp;IF(C773="","; Beleg fehlt","")&amp;IF(N(J773)&lt;0,"; Kassenbestand negativ",""),3,250),"")</f>
        <v/>
      </c>
    </row>
    <row r="774">
      <c r="A774" s="9">
        <f>IF(OR(B774&lt;&gt;"",D774&lt;&gt;"",F774&lt;&gt;"",G774&lt;&gt;""),MAX(A$6:A773)+1,"")</f>
        <v/>
      </c>
      <c r="B774" s="10" t="n"/>
      <c r="C774" s="11" t="n"/>
      <c r="D774" s="12" t="n"/>
      <c r="E774" s="12" t="n"/>
      <c r="F774" s="13" t="n"/>
      <c r="G774" s="13" t="n"/>
      <c r="H774" s="14" t="n"/>
      <c r="I774" s="15">
        <f>IF(N(F774)+N(G774)=0,"",ROUND((N(F774)+N(G774))*N(H774)/(1+N(H774)),2))</f>
        <v/>
      </c>
      <c r="J774" s="15">
        <f>IF(OR(B774&lt;&gt;"",D774&lt;&gt;"",F774&lt;&gt;"",G774&lt;&gt;""),ROUND(Einstellungen!$B$5+SUM(F$7:F774)-SUM(G$7:G774),2),"")</f>
        <v/>
      </c>
      <c r="K774" s="16">
        <f>IF(OR(B774&lt;&gt;"",D774&lt;&gt;"",F774&lt;&gt;"",G774&lt;&gt;""),MID(IF(AND(F774&lt;&gt;"",G774&lt;&gt;""),"; Einnahme und Ausgabe in einer Zeile","")&amp;IF(AND(F774="",G774=""),"; Betrag fehlt","")&amp;IF(B774="","; Datum fehlt",IF(B774&lt;MAX(B$6:B773),"; Datum früher als darüber","")&amp;IF(AND(Einstellungen!$B$6&lt;&gt;"",B774&lt;Einstellungen!$B$6),"; Datum vor dem Anfangsbestand",""))&amp;IF(C774="","; Beleg fehlt","")&amp;IF(N(J774)&lt;0,"; Kassenbestand negativ",""),3,250),"")</f>
        <v/>
      </c>
    </row>
    <row r="775">
      <c r="A775" s="9">
        <f>IF(OR(B775&lt;&gt;"",D775&lt;&gt;"",F775&lt;&gt;"",G775&lt;&gt;""),MAX(A$6:A774)+1,"")</f>
        <v/>
      </c>
      <c r="B775" s="10" t="n"/>
      <c r="C775" s="11" t="n"/>
      <c r="D775" s="12" t="n"/>
      <c r="E775" s="12" t="n"/>
      <c r="F775" s="13" t="n"/>
      <c r="G775" s="13" t="n"/>
      <c r="H775" s="14" t="n"/>
      <c r="I775" s="15">
        <f>IF(N(F775)+N(G775)=0,"",ROUND((N(F775)+N(G775))*N(H775)/(1+N(H775)),2))</f>
        <v/>
      </c>
      <c r="J775" s="15">
        <f>IF(OR(B775&lt;&gt;"",D775&lt;&gt;"",F775&lt;&gt;"",G775&lt;&gt;""),ROUND(Einstellungen!$B$5+SUM(F$7:F775)-SUM(G$7:G775),2),"")</f>
        <v/>
      </c>
      <c r="K775" s="16">
        <f>IF(OR(B775&lt;&gt;"",D775&lt;&gt;"",F775&lt;&gt;"",G775&lt;&gt;""),MID(IF(AND(F775&lt;&gt;"",G775&lt;&gt;""),"; Einnahme und Ausgabe in einer Zeile","")&amp;IF(AND(F775="",G775=""),"; Betrag fehlt","")&amp;IF(B775="","; Datum fehlt",IF(B775&lt;MAX(B$6:B774),"; Datum früher als darüber","")&amp;IF(AND(Einstellungen!$B$6&lt;&gt;"",B775&lt;Einstellungen!$B$6),"; Datum vor dem Anfangsbestand",""))&amp;IF(C775="","; Beleg fehlt","")&amp;IF(N(J775)&lt;0,"; Kassenbestand negativ",""),3,250),"")</f>
        <v/>
      </c>
    </row>
    <row r="776">
      <c r="A776" s="9">
        <f>IF(OR(B776&lt;&gt;"",D776&lt;&gt;"",F776&lt;&gt;"",G776&lt;&gt;""),MAX(A$6:A775)+1,"")</f>
        <v/>
      </c>
      <c r="B776" s="10" t="n"/>
      <c r="C776" s="11" t="n"/>
      <c r="D776" s="12" t="n"/>
      <c r="E776" s="12" t="n"/>
      <c r="F776" s="13" t="n"/>
      <c r="G776" s="13" t="n"/>
      <c r="H776" s="14" t="n"/>
      <c r="I776" s="15">
        <f>IF(N(F776)+N(G776)=0,"",ROUND((N(F776)+N(G776))*N(H776)/(1+N(H776)),2))</f>
        <v/>
      </c>
      <c r="J776" s="15">
        <f>IF(OR(B776&lt;&gt;"",D776&lt;&gt;"",F776&lt;&gt;"",G776&lt;&gt;""),ROUND(Einstellungen!$B$5+SUM(F$7:F776)-SUM(G$7:G776),2),"")</f>
        <v/>
      </c>
      <c r="K776" s="16">
        <f>IF(OR(B776&lt;&gt;"",D776&lt;&gt;"",F776&lt;&gt;"",G776&lt;&gt;""),MID(IF(AND(F776&lt;&gt;"",G776&lt;&gt;""),"; Einnahme und Ausgabe in einer Zeile","")&amp;IF(AND(F776="",G776=""),"; Betrag fehlt","")&amp;IF(B776="","; Datum fehlt",IF(B776&lt;MAX(B$6:B775),"; Datum früher als darüber","")&amp;IF(AND(Einstellungen!$B$6&lt;&gt;"",B776&lt;Einstellungen!$B$6),"; Datum vor dem Anfangsbestand",""))&amp;IF(C776="","; Beleg fehlt","")&amp;IF(N(J776)&lt;0,"; Kassenbestand negativ",""),3,250),"")</f>
        <v/>
      </c>
    </row>
    <row r="777">
      <c r="A777" s="9">
        <f>IF(OR(B777&lt;&gt;"",D777&lt;&gt;"",F777&lt;&gt;"",G777&lt;&gt;""),MAX(A$6:A776)+1,"")</f>
        <v/>
      </c>
      <c r="B777" s="10" t="n"/>
      <c r="C777" s="11" t="n"/>
      <c r="D777" s="12" t="n"/>
      <c r="E777" s="12" t="n"/>
      <c r="F777" s="13" t="n"/>
      <c r="G777" s="13" t="n"/>
      <c r="H777" s="14" t="n"/>
      <c r="I777" s="15">
        <f>IF(N(F777)+N(G777)=0,"",ROUND((N(F777)+N(G777))*N(H777)/(1+N(H777)),2))</f>
        <v/>
      </c>
      <c r="J777" s="15">
        <f>IF(OR(B777&lt;&gt;"",D777&lt;&gt;"",F777&lt;&gt;"",G777&lt;&gt;""),ROUND(Einstellungen!$B$5+SUM(F$7:F777)-SUM(G$7:G777),2),"")</f>
        <v/>
      </c>
      <c r="K777" s="16">
        <f>IF(OR(B777&lt;&gt;"",D777&lt;&gt;"",F777&lt;&gt;"",G777&lt;&gt;""),MID(IF(AND(F777&lt;&gt;"",G777&lt;&gt;""),"; Einnahme und Ausgabe in einer Zeile","")&amp;IF(AND(F777="",G777=""),"; Betrag fehlt","")&amp;IF(B777="","; Datum fehlt",IF(B777&lt;MAX(B$6:B776),"; Datum früher als darüber","")&amp;IF(AND(Einstellungen!$B$6&lt;&gt;"",B777&lt;Einstellungen!$B$6),"; Datum vor dem Anfangsbestand",""))&amp;IF(C777="","; Beleg fehlt","")&amp;IF(N(J777)&lt;0,"; Kassenbestand negativ",""),3,250),"")</f>
        <v/>
      </c>
    </row>
    <row r="778">
      <c r="A778" s="9">
        <f>IF(OR(B778&lt;&gt;"",D778&lt;&gt;"",F778&lt;&gt;"",G778&lt;&gt;""),MAX(A$6:A777)+1,"")</f>
        <v/>
      </c>
      <c r="B778" s="10" t="n"/>
      <c r="C778" s="11" t="n"/>
      <c r="D778" s="12" t="n"/>
      <c r="E778" s="12" t="n"/>
      <c r="F778" s="13" t="n"/>
      <c r="G778" s="13" t="n"/>
      <c r="H778" s="14" t="n"/>
      <c r="I778" s="15">
        <f>IF(N(F778)+N(G778)=0,"",ROUND((N(F778)+N(G778))*N(H778)/(1+N(H778)),2))</f>
        <v/>
      </c>
      <c r="J778" s="15">
        <f>IF(OR(B778&lt;&gt;"",D778&lt;&gt;"",F778&lt;&gt;"",G778&lt;&gt;""),ROUND(Einstellungen!$B$5+SUM(F$7:F778)-SUM(G$7:G778),2),"")</f>
        <v/>
      </c>
      <c r="K778" s="16">
        <f>IF(OR(B778&lt;&gt;"",D778&lt;&gt;"",F778&lt;&gt;"",G778&lt;&gt;""),MID(IF(AND(F778&lt;&gt;"",G778&lt;&gt;""),"; Einnahme und Ausgabe in einer Zeile","")&amp;IF(AND(F778="",G778=""),"; Betrag fehlt","")&amp;IF(B778="","; Datum fehlt",IF(B778&lt;MAX(B$6:B777),"; Datum früher als darüber","")&amp;IF(AND(Einstellungen!$B$6&lt;&gt;"",B778&lt;Einstellungen!$B$6),"; Datum vor dem Anfangsbestand",""))&amp;IF(C778="","; Beleg fehlt","")&amp;IF(N(J778)&lt;0,"; Kassenbestand negativ",""),3,250),"")</f>
        <v/>
      </c>
    </row>
    <row r="779">
      <c r="A779" s="9">
        <f>IF(OR(B779&lt;&gt;"",D779&lt;&gt;"",F779&lt;&gt;"",G779&lt;&gt;""),MAX(A$6:A778)+1,"")</f>
        <v/>
      </c>
      <c r="B779" s="10" t="n"/>
      <c r="C779" s="11" t="n"/>
      <c r="D779" s="12" t="n"/>
      <c r="E779" s="12" t="n"/>
      <c r="F779" s="13" t="n"/>
      <c r="G779" s="13" t="n"/>
      <c r="H779" s="14" t="n"/>
      <c r="I779" s="15">
        <f>IF(N(F779)+N(G779)=0,"",ROUND((N(F779)+N(G779))*N(H779)/(1+N(H779)),2))</f>
        <v/>
      </c>
      <c r="J779" s="15">
        <f>IF(OR(B779&lt;&gt;"",D779&lt;&gt;"",F779&lt;&gt;"",G779&lt;&gt;""),ROUND(Einstellungen!$B$5+SUM(F$7:F779)-SUM(G$7:G779),2),"")</f>
        <v/>
      </c>
      <c r="K779" s="16">
        <f>IF(OR(B779&lt;&gt;"",D779&lt;&gt;"",F779&lt;&gt;"",G779&lt;&gt;""),MID(IF(AND(F779&lt;&gt;"",G779&lt;&gt;""),"; Einnahme und Ausgabe in einer Zeile","")&amp;IF(AND(F779="",G779=""),"; Betrag fehlt","")&amp;IF(B779="","; Datum fehlt",IF(B779&lt;MAX(B$6:B778),"; Datum früher als darüber","")&amp;IF(AND(Einstellungen!$B$6&lt;&gt;"",B779&lt;Einstellungen!$B$6),"; Datum vor dem Anfangsbestand",""))&amp;IF(C779="","; Beleg fehlt","")&amp;IF(N(J779)&lt;0,"; Kassenbestand negativ",""),3,250),"")</f>
        <v/>
      </c>
    </row>
    <row r="780">
      <c r="A780" s="9">
        <f>IF(OR(B780&lt;&gt;"",D780&lt;&gt;"",F780&lt;&gt;"",G780&lt;&gt;""),MAX(A$6:A779)+1,"")</f>
        <v/>
      </c>
      <c r="B780" s="10" t="n"/>
      <c r="C780" s="11" t="n"/>
      <c r="D780" s="12" t="n"/>
      <c r="E780" s="12" t="n"/>
      <c r="F780" s="13" t="n"/>
      <c r="G780" s="13" t="n"/>
      <c r="H780" s="14" t="n"/>
      <c r="I780" s="15">
        <f>IF(N(F780)+N(G780)=0,"",ROUND((N(F780)+N(G780))*N(H780)/(1+N(H780)),2))</f>
        <v/>
      </c>
      <c r="J780" s="15">
        <f>IF(OR(B780&lt;&gt;"",D780&lt;&gt;"",F780&lt;&gt;"",G780&lt;&gt;""),ROUND(Einstellungen!$B$5+SUM(F$7:F780)-SUM(G$7:G780),2),"")</f>
        <v/>
      </c>
      <c r="K780" s="16">
        <f>IF(OR(B780&lt;&gt;"",D780&lt;&gt;"",F780&lt;&gt;"",G780&lt;&gt;""),MID(IF(AND(F780&lt;&gt;"",G780&lt;&gt;""),"; Einnahme und Ausgabe in einer Zeile","")&amp;IF(AND(F780="",G780=""),"; Betrag fehlt","")&amp;IF(B780="","; Datum fehlt",IF(B780&lt;MAX(B$6:B779),"; Datum früher als darüber","")&amp;IF(AND(Einstellungen!$B$6&lt;&gt;"",B780&lt;Einstellungen!$B$6),"; Datum vor dem Anfangsbestand",""))&amp;IF(C780="","; Beleg fehlt","")&amp;IF(N(J780)&lt;0,"; Kassenbestand negativ",""),3,250),"")</f>
        <v/>
      </c>
    </row>
    <row r="781">
      <c r="A781" s="9">
        <f>IF(OR(B781&lt;&gt;"",D781&lt;&gt;"",F781&lt;&gt;"",G781&lt;&gt;""),MAX(A$6:A780)+1,"")</f>
        <v/>
      </c>
      <c r="B781" s="10" t="n"/>
      <c r="C781" s="11" t="n"/>
      <c r="D781" s="12" t="n"/>
      <c r="E781" s="12" t="n"/>
      <c r="F781" s="13" t="n"/>
      <c r="G781" s="13" t="n"/>
      <c r="H781" s="14" t="n"/>
      <c r="I781" s="15">
        <f>IF(N(F781)+N(G781)=0,"",ROUND((N(F781)+N(G781))*N(H781)/(1+N(H781)),2))</f>
        <v/>
      </c>
      <c r="J781" s="15">
        <f>IF(OR(B781&lt;&gt;"",D781&lt;&gt;"",F781&lt;&gt;"",G781&lt;&gt;""),ROUND(Einstellungen!$B$5+SUM(F$7:F781)-SUM(G$7:G781),2),"")</f>
        <v/>
      </c>
      <c r="K781" s="16">
        <f>IF(OR(B781&lt;&gt;"",D781&lt;&gt;"",F781&lt;&gt;"",G781&lt;&gt;""),MID(IF(AND(F781&lt;&gt;"",G781&lt;&gt;""),"; Einnahme und Ausgabe in einer Zeile","")&amp;IF(AND(F781="",G781=""),"; Betrag fehlt","")&amp;IF(B781="","; Datum fehlt",IF(B781&lt;MAX(B$6:B780),"; Datum früher als darüber","")&amp;IF(AND(Einstellungen!$B$6&lt;&gt;"",B781&lt;Einstellungen!$B$6),"; Datum vor dem Anfangsbestand",""))&amp;IF(C781="","; Beleg fehlt","")&amp;IF(N(J781)&lt;0,"; Kassenbestand negativ",""),3,250),"")</f>
        <v/>
      </c>
    </row>
    <row r="782">
      <c r="A782" s="9">
        <f>IF(OR(B782&lt;&gt;"",D782&lt;&gt;"",F782&lt;&gt;"",G782&lt;&gt;""),MAX(A$6:A781)+1,"")</f>
        <v/>
      </c>
      <c r="B782" s="10" t="n"/>
      <c r="C782" s="11" t="n"/>
      <c r="D782" s="12" t="n"/>
      <c r="E782" s="12" t="n"/>
      <c r="F782" s="13" t="n"/>
      <c r="G782" s="13" t="n"/>
      <c r="H782" s="14" t="n"/>
      <c r="I782" s="15">
        <f>IF(N(F782)+N(G782)=0,"",ROUND((N(F782)+N(G782))*N(H782)/(1+N(H782)),2))</f>
        <v/>
      </c>
      <c r="J782" s="15">
        <f>IF(OR(B782&lt;&gt;"",D782&lt;&gt;"",F782&lt;&gt;"",G782&lt;&gt;""),ROUND(Einstellungen!$B$5+SUM(F$7:F782)-SUM(G$7:G782),2),"")</f>
        <v/>
      </c>
      <c r="K782" s="16">
        <f>IF(OR(B782&lt;&gt;"",D782&lt;&gt;"",F782&lt;&gt;"",G782&lt;&gt;""),MID(IF(AND(F782&lt;&gt;"",G782&lt;&gt;""),"; Einnahme und Ausgabe in einer Zeile","")&amp;IF(AND(F782="",G782=""),"; Betrag fehlt","")&amp;IF(B782="","; Datum fehlt",IF(B782&lt;MAX(B$6:B781),"; Datum früher als darüber","")&amp;IF(AND(Einstellungen!$B$6&lt;&gt;"",B782&lt;Einstellungen!$B$6),"; Datum vor dem Anfangsbestand",""))&amp;IF(C782="","; Beleg fehlt","")&amp;IF(N(J782)&lt;0,"; Kassenbestand negativ",""),3,250),"")</f>
        <v/>
      </c>
    </row>
    <row r="783">
      <c r="A783" s="9">
        <f>IF(OR(B783&lt;&gt;"",D783&lt;&gt;"",F783&lt;&gt;"",G783&lt;&gt;""),MAX(A$6:A782)+1,"")</f>
        <v/>
      </c>
      <c r="B783" s="10" t="n"/>
      <c r="C783" s="11" t="n"/>
      <c r="D783" s="12" t="n"/>
      <c r="E783" s="12" t="n"/>
      <c r="F783" s="13" t="n"/>
      <c r="G783" s="13" t="n"/>
      <c r="H783" s="14" t="n"/>
      <c r="I783" s="15">
        <f>IF(N(F783)+N(G783)=0,"",ROUND((N(F783)+N(G783))*N(H783)/(1+N(H783)),2))</f>
        <v/>
      </c>
      <c r="J783" s="15">
        <f>IF(OR(B783&lt;&gt;"",D783&lt;&gt;"",F783&lt;&gt;"",G783&lt;&gt;""),ROUND(Einstellungen!$B$5+SUM(F$7:F783)-SUM(G$7:G783),2),"")</f>
        <v/>
      </c>
      <c r="K783" s="16">
        <f>IF(OR(B783&lt;&gt;"",D783&lt;&gt;"",F783&lt;&gt;"",G783&lt;&gt;""),MID(IF(AND(F783&lt;&gt;"",G783&lt;&gt;""),"; Einnahme und Ausgabe in einer Zeile","")&amp;IF(AND(F783="",G783=""),"; Betrag fehlt","")&amp;IF(B783="","; Datum fehlt",IF(B783&lt;MAX(B$6:B782),"; Datum früher als darüber","")&amp;IF(AND(Einstellungen!$B$6&lt;&gt;"",B783&lt;Einstellungen!$B$6),"; Datum vor dem Anfangsbestand",""))&amp;IF(C783="","; Beleg fehlt","")&amp;IF(N(J783)&lt;0,"; Kassenbestand negativ",""),3,250),"")</f>
        <v/>
      </c>
    </row>
    <row r="784">
      <c r="A784" s="9">
        <f>IF(OR(B784&lt;&gt;"",D784&lt;&gt;"",F784&lt;&gt;"",G784&lt;&gt;""),MAX(A$6:A783)+1,"")</f>
        <v/>
      </c>
      <c r="B784" s="10" t="n"/>
      <c r="C784" s="11" t="n"/>
      <c r="D784" s="12" t="n"/>
      <c r="E784" s="12" t="n"/>
      <c r="F784" s="13" t="n"/>
      <c r="G784" s="13" t="n"/>
      <c r="H784" s="14" t="n"/>
      <c r="I784" s="15">
        <f>IF(N(F784)+N(G784)=0,"",ROUND((N(F784)+N(G784))*N(H784)/(1+N(H784)),2))</f>
        <v/>
      </c>
      <c r="J784" s="15">
        <f>IF(OR(B784&lt;&gt;"",D784&lt;&gt;"",F784&lt;&gt;"",G784&lt;&gt;""),ROUND(Einstellungen!$B$5+SUM(F$7:F784)-SUM(G$7:G784),2),"")</f>
        <v/>
      </c>
      <c r="K784" s="16">
        <f>IF(OR(B784&lt;&gt;"",D784&lt;&gt;"",F784&lt;&gt;"",G784&lt;&gt;""),MID(IF(AND(F784&lt;&gt;"",G784&lt;&gt;""),"; Einnahme und Ausgabe in einer Zeile","")&amp;IF(AND(F784="",G784=""),"; Betrag fehlt","")&amp;IF(B784="","; Datum fehlt",IF(B784&lt;MAX(B$6:B783),"; Datum früher als darüber","")&amp;IF(AND(Einstellungen!$B$6&lt;&gt;"",B784&lt;Einstellungen!$B$6),"; Datum vor dem Anfangsbestand",""))&amp;IF(C784="","; Beleg fehlt","")&amp;IF(N(J784)&lt;0,"; Kassenbestand negativ",""),3,250),"")</f>
        <v/>
      </c>
    </row>
    <row r="785">
      <c r="A785" s="9">
        <f>IF(OR(B785&lt;&gt;"",D785&lt;&gt;"",F785&lt;&gt;"",G785&lt;&gt;""),MAX(A$6:A784)+1,"")</f>
        <v/>
      </c>
      <c r="B785" s="10" t="n"/>
      <c r="C785" s="11" t="n"/>
      <c r="D785" s="12" t="n"/>
      <c r="E785" s="12" t="n"/>
      <c r="F785" s="13" t="n"/>
      <c r="G785" s="13" t="n"/>
      <c r="H785" s="14" t="n"/>
      <c r="I785" s="15">
        <f>IF(N(F785)+N(G785)=0,"",ROUND((N(F785)+N(G785))*N(H785)/(1+N(H785)),2))</f>
        <v/>
      </c>
      <c r="J785" s="15">
        <f>IF(OR(B785&lt;&gt;"",D785&lt;&gt;"",F785&lt;&gt;"",G785&lt;&gt;""),ROUND(Einstellungen!$B$5+SUM(F$7:F785)-SUM(G$7:G785),2),"")</f>
        <v/>
      </c>
      <c r="K785" s="16">
        <f>IF(OR(B785&lt;&gt;"",D785&lt;&gt;"",F785&lt;&gt;"",G785&lt;&gt;""),MID(IF(AND(F785&lt;&gt;"",G785&lt;&gt;""),"; Einnahme und Ausgabe in einer Zeile","")&amp;IF(AND(F785="",G785=""),"; Betrag fehlt","")&amp;IF(B785="","; Datum fehlt",IF(B785&lt;MAX(B$6:B784),"; Datum früher als darüber","")&amp;IF(AND(Einstellungen!$B$6&lt;&gt;"",B785&lt;Einstellungen!$B$6),"; Datum vor dem Anfangsbestand",""))&amp;IF(C785="","; Beleg fehlt","")&amp;IF(N(J785)&lt;0,"; Kassenbestand negativ",""),3,250),"")</f>
        <v/>
      </c>
    </row>
    <row r="786">
      <c r="A786" s="9">
        <f>IF(OR(B786&lt;&gt;"",D786&lt;&gt;"",F786&lt;&gt;"",G786&lt;&gt;""),MAX(A$6:A785)+1,"")</f>
        <v/>
      </c>
      <c r="B786" s="10" t="n"/>
      <c r="C786" s="11" t="n"/>
      <c r="D786" s="12" t="n"/>
      <c r="E786" s="12" t="n"/>
      <c r="F786" s="13" t="n"/>
      <c r="G786" s="13" t="n"/>
      <c r="H786" s="14" t="n"/>
      <c r="I786" s="15">
        <f>IF(N(F786)+N(G786)=0,"",ROUND((N(F786)+N(G786))*N(H786)/(1+N(H786)),2))</f>
        <v/>
      </c>
      <c r="J786" s="15">
        <f>IF(OR(B786&lt;&gt;"",D786&lt;&gt;"",F786&lt;&gt;"",G786&lt;&gt;""),ROUND(Einstellungen!$B$5+SUM(F$7:F786)-SUM(G$7:G786),2),"")</f>
        <v/>
      </c>
      <c r="K786" s="16">
        <f>IF(OR(B786&lt;&gt;"",D786&lt;&gt;"",F786&lt;&gt;"",G786&lt;&gt;""),MID(IF(AND(F786&lt;&gt;"",G786&lt;&gt;""),"; Einnahme und Ausgabe in einer Zeile","")&amp;IF(AND(F786="",G786=""),"; Betrag fehlt","")&amp;IF(B786="","; Datum fehlt",IF(B786&lt;MAX(B$6:B785),"; Datum früher als darüber","")&amp;IF(AND(Einstellungen!$B$6&lt;&gt;"",B786&lt;Einstellungen!$B$6),"; Datum vor dem Anfangsbestand",""))&amp;IF(C786="","; Beleg fehlt","")&amp;IF(N(J786)&lt;0,"; Kassenbestand negativ",""),3,250),"")</f>
        <v/>
      </c>
    </row>
    <row r="787">
      <c r="A787" s="9">
        <f>IF(OR(B787&lt;&gt;"",D787&lt;&gt;"",F787&lt;&gt;"",G787&lt;&gt;""),MAX(A$6:A786)+1,"")</f>
        <v/>
      </c>
      <c r="B787" s="10" t="n"/>
      <c r="C787" s="11" t="n"/>
      <c r="D787" s="12" t="n"/>
      <c r="E787" s="12" t="n"/>
      <c r="F787" s="13" t="n"/>
      <c r="G787" s="13" t="n"/>
      <c r="H787" s="14" t="n"/>
      <c r="I787" s="15">
        <f>IF(N(F787)+N(G787)=0,"",ROUND((N(F787)+N(G787))*N(H787)/(1+N(H787)),2))</f>
        <v/>
      </c>
      <c r="J787" s="15">
        <f>IF(OR(B787&lt;&gt;"",D787&lt;&gt;"",F787&lt;&gt;"",G787&lt;&gt;""),ROUND(Einstellungen!$B$5+SUM(F$7:F787)-SUM(G$7:G787),2),"")</f>
        <v/>
      </c>
      <c r="K787" s="16">
        <f>IF(OR(B787&lt;&gt;"",D787&lt;&gt;"",F787&lt;&gt;"",G787&lt;&gt;""),MID(IF(AND(F787&lt;&gt;"",G787&lt;&gt;""),"; Einnahme und Ausgabe in einer Zeile","")&amp;IF(AND(F787="",G787=""),"; Betrag fehlt","")&amp;IF(B787="","; Datum fehlt",IF(B787&lt;MAX(B$6:B786),"; Datum früher als darüber","")&amp;IF(AND(Einstellungen!$B$6&lt;&gt;"",B787&lt;Einstellungen!$B$6),"; Datum vor dem Anfangsbestand",""))&amp;IF(C787="","; Beleg fehlt","")&amp;IF(N(J787)&lt;0,"; Kassenbestand negativ",""),3,250),"")</f>
        <v/>
      </c>
    </row>
    <row r="788">
      <c r="A788" s="9">
        <f>IF(OR(B788&lt;&gt;"",D788&lt;&gt;"",F788&lt;&gt;"",G788&lt;&gt;""),MAX(A$6:A787)+1,"")</f>
        <v/>
      </c>
      <c r="B788" s="10" t="n"/>
      <c r="C788" s="11" t="n"/>
      <c r="D788" s="12" t="n"/>
      <c r="E788" s="12" t="n"/>
      <c r="F788" s="13" t="n"/>
      <c r="G788" s="13" t="n"/>
      <c r="H788" s="14" t="n"/>
      <c r="I788" s="15">
        <f>IF(N(F788)+N(G788)=0,"",ROUND((N(F788)+N(G788))*N(H788)/(1+N(H788)),2))</f>
        <v/>
      </c>
      <c r="J788" s="15">
        <f>IF(OR(B788&lt;&gt;"",D788&lt;&gt;"",F788&lt;&gt;"",G788&lt;&gt;""),ROUND(Einstellungen!$B$5+SUM(F$7:F788)-SUM(G$7:G788),2),"")</f>
        <v/>
      </c>
      <c r="K788" s="16">
        <f>IF(OR(B788&lt;&gt;"",D788&lt;&gt;"",F788&lt;&gt;"",G788&lt;&gt;""),MID(IF(AND(F788&lt;&gt;"",G788&lt;&gt;""),"; Einnahme und Ausgabe in einer Zeile","")&amp;IF(AND(F788="",G788=""),"; Betrag fehlt","")&amp;IF(B788="","; Datum fehlt",IF(B788&lt;MAX(B$6:B787),"; Datum früher als darüber","")&amp;IF(AND(Einstellungen!$B$6&lt;&gt;"",B788&lt;Einstellungen!$B$6),"; Datum vor dem Anfangsbestand",""))&amp;IF(C788="","; Beleg fehlt","")&amp;IF(N(J788)&lt;0,"; Kassenbestand negativ",""),3,250),"")</f>
        <v/>
      </c>
    </row>
    <row r="789">
      <c r="A789" s="9">
        <f>IF(OR(B789&lt;&gt;"",D789&lt;&gt;"",F789&lt;&gt;"",G789&lt;&gt;""),MAX(A$6:A788)+1,"")</f>
        <v/>
      </c>
      <c r="B789" s="10" t="n"/>
      <c r="C789" s="11" t="n"/>
      <c r="D789" s="12" t="n"/>
      <c r="E789" s="12" t="n"/>
      <c r="F789" s="13" t="n"/>
      <c r="G789" s="13" t="n"/>
      <c r="H789" s="14" t="n"/>
      <c r="I789" s="15">
        <f>IF(N(F789)+N(G789)=0,"",ROUND((N(F789)+N(G789))*N(H789)/(1+N(H789)),2))</f>
        <v/>
      </c>
      <c r="J789" s="15">
        <f>IF(OR(B789&lt;&gt;"",D789&lt;&gt;"",F789&lt;&gt;"",G789&lt;&gt;""),ROUND(Einstellungen!$B$5+SUM(F$7:F789)-SUM(G$7:G789),2),"")</f>
        <v/>
      </c>
      <c r="K789" s="16">
        <f>IF(OR(B789&lt;&gt;"",D789&lt;&gt;"",F789&lt;&gt;"",G789&lt;&gt;""),MID(IF(AND(F789&lt;&gt;"",G789&lt;&gt;""),"; Einnahme und Ausgabe in einer Zeile","")&amp;IF(AND(F789="",G789=""),"; Betrag fehlt","")&amp;IF(B789="","; Datum fehlt",IF(B789&lt;MAX(B$6:B788),"; Datum früher als darüber","")&amp;IF(AND(Einstellungen!$B$6&lt;&gt;"",B789&lt;Einstellungen!$B$6),"; Datum vor dem Anfangsbestand",""))&amp;IF(C789="","; Beleg fehlt","")&amp;IF(N(J789)&lt;0,"; Kassenbestand negativ",""),3,250),"")</f>
        <v/>
      </c>
    </row>
    <row r="790">
      <c r="A790" s="9">
        <f>IF(OR(B790&lt;&gt;"",D790&lt;&gt;"",F790&lt;&gt;"",G790&lt;&gt;""),MAX(A$6:A789)+1,"")</f>
        <v/>
      </c>
      <c r="B790" s="10" t="n"/>
      <c r="C790" s="11" t="n"/>
      <c r="D790" s="12" t="n"/>
      <c r="E790" s="12" t="n"/>
      <c r="F790" s="13" t="n"/>
      <c r="G790" s="13" t="n"/>
      <c r="H790" s="14" t="n"/>
      <c r="I790" s="15">
        <f>IF(N(F790)+N(G790)=0,"",ROUND((N(F790)+N(G790))*N(H790)/(1+N(H790)),2))</f>
        <v/>
      </c>
      <c r="J790" s="15">
        <f>IF(OR(B790&lt;&gt;"",D790&lt;&gt;"",F790&lt;&gt;"",G790&lt;&gt;""),ROUND(Einstellungen!$B$5+SUM(F$7:F790)-SUM(G$7:G790),2),"")</f>
        <v/>
      </c>
      <c r="K790" s="16">
        <f>IF(OR(B790&lt;&gt;"",D790&lt;&gt;"",F790&lt;&gt;"",G790&lt;&gt;""),MID(IF(AND(F790&lt;&gt;"",G790&lt;&gt;""),"; Einnahme und Ausgabe in einer Zeile","")&amp;IF(AND(F790="",G790=""),"; Betrag fehlt","")&amp;IF(B790="","; Datum fehlt",IF(B790&lt;MAX(B$6:B789),"; Datum früher als darüber","")&amp;IF(AND(Einstellungen!$B$6&lt;&gt;"",B790&lt;Einstellungen!$B$6),"; Datum vor dem Anfangsbestand",""))&amp;IF(C790="","; Beleg fehlt","")&amp;IF(N(J790)&lt;0,"; Kassenbestand negativ",""),3,250),"")</f>
        <v/>
      </c>
    </row>
    <row r="791">
      <c r="A791" s="9">
        <f>IF(OR(B791&lt;&gt;"",D791&lt;&gt;"",F791&lt;&gt;"",G791&lt;&gt;""),MAX(A$6:A790)+1,"")</f>
        <v/>
      </c>
      <c r="B791" s="10" t="n"/>
      <c r="C791" s="11" t="n"/>
      <c r="D791" s="12" t="n"/>
      <c r="E791" s="12" t="n"/>
      <c r="F791" s="13" t="n"/>
      <c r="G791" s="13" t="n"/>
      <c r="H791" s="14" t="n"/>
      <c r="I791" s="15">
        <f>IF(N(F791)+N(G791)=0,"",ROUND((N(F791)+N(G791))*N(H791)/(1+N(H791)),2))</f>
        <v/>
      </c>
      <c r="J791" s="15">
        <f>IF(OR(B791&lt;&gt;"",D791&lt;&gt;"",F791&lt;&gt;"",G791&lt;&gt;""),ROUND(Einstellungen!$B$5+SUM(F$7:F791)-SUM(G$7:G791),2),"")</f>
        <v/>
      </c>
      <c r="K791" s="16">
        <f>IF(OR(B791&lt;&gt;"",D791&lt;&gt;"",F791&lt;&gt;"",G791&lt;&gt;""),MID(IF(AND(F791&lt;&gt;"",G791&lt;&gt;""),"; Einnahme und Ausgabe in einer Zeile","")&amp;IF(AND(F791="",G791=""),"; Betrag fehlt","")&amp;IF(B791="","; Datum fehlt",IF(B791&lt;MAX(B$6:B790),"; Datum früher als darüber","")&amp;IF(AND(Einstellungen!$B$6&lt;&gt;"",B791&lt;Einstellungen!$B$6),"; Datum vor dem Anfangsbestand",""))&amp;IF(C791="","; Beleg fehlt","")&amp;IF(N(J791)&lt;0,"; Kassenbestand negativ",""),3,250),"")</f>
        <v/>
      </c>
    </row>
    <row r="792">
      <c r="A792" s="9">
        <f>IF(OR(B792&lt;&gt;"",D792&lt;&gt;"",F792&lt;&gt;"",G792&lt;&gt;""),MAX(A$6:A791)+1,"")</f>
        <v/>
      </c>
      <c r="B792" s="10" t="n"/>
      <c r="C792" s="11" t="n"/>
      <c r="D792" s="12" t="n"/>
      <c r="E792" s="12" t="n"/>
      <c r="F792" s="13" t="n"/>
      <c r="G792" s="13" t="n"/>
      <c r="H792" s="14" t="n"/>
      <c r="I792" s="15">
        <f>IF(N(F792)+N(G792)=0,"",ROUND((N(F792)+N(G792))*N(H792)/(1+N(H792)),2))</f>
        <v/>
      </c>
      <c r="J792" s="15">
        <f>IF(OR(B792&lt;&gt;"",D792&lt;&gt;"",F792&lt;&gt;"",G792&lt;&gt;""),ROUND(Einstellungen!$B$5+SUM(F$7:F792)-SUM(G$7:G792),2),"")</f>
        <v/>
      </c>
      <c r="K792" s="16">
        <f>IF(OR(B792&lt;&gt;"",D792&lt;&gt;"",F792&lt;&gt;"",G792&lt;&gt;""),MID(IF(AND(F792&lt;&gt;"",G792&lt;&gt;""),"; Einnahme und Ausgabe in einer Zeile","")&amp;IF(AND(F792="",G792=""),"; Betrag fehlt","")&amp;IF(B792="","; Datum fehlt",IF(B792&lt;MAX(B$6:B791),"; Datum früher als darüber","")&amp;IF(AND(Einstellungen!$B$6&lt;&gt;"",B792&lt;Einstellungen!$B$6),"; Datum vor dem Anfangsbestand",""))&amp;IF(C792="","; Beleg fehlt","")&amp;IF(N(J792)&lt;0,"; Kassenbestand negativ",""),3,250),"")</f>
        <v/>
      </c>
    </row>
    <row r="793">
      <c r="A793" s="9">
        <f>IF(OR(B793&lt;&gt;"",D793&lt;&gt;"",F793&lt;&gt;"",G793&lt;&gt;""),MAX(A$6:A792)+1,"")</f>
        <v/>
      </c>
      <c r="B793" s="10" t="n"/>
      <c r="C793" s="11" t="n"/>
      <c r="D793" s="12" t="n"/>
      <c r="E793" s="12" t="n"/>
      <c r="F793" s="13" t="n"/>
      <c r="G793" s="13" t="n"/>
      <c r="H793" s="14" t="n"/>
      <c r="I793" s="15">
        <f>IF(N(F793)+N(G793)=0,"",ROUND((N(F793)+N(G793))*N(H793)/(1+N(H793)),2))</f>
        <v/>
      </c>
      <c r="J793" s="15">
        <f>IF(OR(B793&lt;&gt;"",D793&lt;&gt;"",F793&lt;&gt;"",G793&lt;&gt;""),ROUND(Einstellungen!$B$5+SUM(F$7:F793)-SUM(G$7:G793),2),"")</f>
        <v/>
      </c>
      <c r="K793" s="16">
        <f>IF(OR(B793&lt;&gt;"",D793&lt;&gt;"",F793&lt;&gt;"",G793&lt;&gt;""),MID(IF(AND(F793&lt;&gt;"",G793&lt;&gt;""),"; Einnahme und Ausgabe in einer Zeile","")&amp;IF(AND(F793="",G793=""),"; Betrag fehlt","")&amp;IF(B793="","; Datum fehlt",IF(B793&lt;MAX(B$6:B792),"; Datum früher als darüber","")&amp;IF(AND(Einstellungen!$B$6&lt;&gt;"",B793&lt;Einstellungen!$B$6),"; Datum vor dem Anfangsbestand",""))&amp;IF(C793="","; Beleg fehlt","")&amp;IF(N(J793)&lt;0,"; Kassenbestand negativ",""),3,250),"")</f>
        <v/>
      </c>
    </row>
    <row r="794">
      <c r="A794" s="9">
        <f>IF(OR(B794&lt;&gt;"",D794&lt;&gt;"",F794&lt;&gt;"",G794&lt;&gt;""),MAX(A$6:A793)+1,"")</f>
        <v/>
      </c>
      <c r="B794" s="10" t="n"/>
      <c r="C794" s="11" t="n"/>
      <c r="D794" s="12" t="n"/>
      <c r="E794" s="12" t="n"/>
      <c r="F794" s="13" t="n"/>
      <c r="G794" s="13" t="n"/>
      <c r="H794" s="14" t="n"/>
      <c r="I794" s="15">
        <f>IF(N(F794)+N(G794)=0,"",ROUND((N(F794)+N(G794))*N(H794)/(1+N(H794)),2))</f>
        <v/>
      </c>
      <c r="J794" s="15">
        <f>IF(OR(B794&lt;&gt;"",D794&lt;&gt;"",F794&lt;&gt;"",G794&lt;&gt;""),ROUND(Einstellungen!$B$5+SUM(F$7:F794)-SUM(G$7:G794),2),"")</f>
        <v/>
      </c>
      <c r="K794" s="16">
        <f>IF(OR(B794&lt;&gt;"",D794&lt;&gt;"",F794&lt;&gt;"",G794&lt;&gt;""),MID(IF(AND(F794&lt;&gt;"",G794&lt;&gt;""),"; Einnahme und Ausgabe in einer Zeile","")&amp;IF(AND(F794="",G794=""),"; Betrag fehlt","")&amp;IF(B794="","; Datum fehlt",IF(B794&lt;MAX(B$6:B793),"; Datum früher als darüber","")&amp;IF(AND(Einstellungen!$B$6&lt;&gt;"",B794&lt;Einstellungen!$B$6),"; Datum vor dem Anfangsbestand",""))&amp;IF(C794="","; Beleg fehlt","")&amp;IF(N(J794)&lt;0,"; Kassenbestand negativ",""),3,250),"")</f>
        <v/>
      </c>
    </row>
    <row r="795">
      <c r="A795" s="9">
        <f>IF(OR(B795&lt;&gt;"",D795&lt;&gt;"",F795&lt;&gt;"",G795&lt;&gt;""),MAX(A$6:A794)+1,"")</f>
        <v/>
      </c>
      <c r="B795" s="10" t="n"/>
      <c r="C795" s="11" t="n"/>
      <c r="D795" s="12" t="n"/>
      <c r="E795" s="12" t="n"/>
      <c r="F795" s="13" t="n"/>
      <c r="G795" s="13" t="n"/>
      <c r="H795" s="14" t="n"/>
      <c r="I795" s="15">
        <f>IF(N(F795)+N(G795)=0,"",ROUND((N(F795)+N(G795))*N(H795)/(1+N(H795)),2))</f>
        <v/>
      </c>
      <c r="J795" s="15">
        <f>IF(OR(B795&lt;&gt;"",D795&lt;&gt;"",F795&lt;&gt;"",G795&lt;&gt;""),ROUND(Einstellungen!$B$5+SUM(F$7:F795)-SUM(G$7:G795),2),"")</f>
        <v/>
      </c>
      <c r="K795" s="16">
        <f>IF(OR(B795&lt;&gt;"",D795&lt;&gt;"",F795&lt;&gt;"",G795&lt;&gt;""),MID(IF(AND(F795&lt;&gt;"",G795&lt;&gt;""),"; Einnahme und Ausgabe in einer Zeile","")&amp;IF(AND(F795="",G795=""),"; Betrag fehlt","")&amp;IF(B795="","; Datum fehlt",IF(B795&lt;MAX(B$6:B794),"; Datum früher als darüber","")&amp;IF(AND(Einstellungen!$B$6&lt;&gt;"",B795&lt;Einstellungen!$B$6),"; Datum vor dem Anfangsbestand",""))&amp;IF(C795="","; Beleg fehlt","")&amp;IF(N(J795)&lt;0,"; Kassenbestand negativ",""),3,250),"")</f>
        <v/>
      </c>
    </row>
    <row r="796">
      <c r="A796" s="9">
        <f>IF(OR(B796&lt;&gt;"",D796&lt;&gt;"",F796&lt;&gt;"",G796&lt;&gt;""),MAX(A$6:A795)+1,"")</f>
        <v/>
      </c>
      <c r="B796" s="10" t="n"/>
      <c r="C796" s="11" t="n"/>
      <c r="D796" s="12" t="n"/>
      <c r="E796" s="12" t="n"/>
      <c r="F796" s="13" t="n"/>
      <c r="G796" s="13" t="n"/>
      <c r="H796" s="14" t="n"/>
      <c r="I796" s="15">
        <f>IF(N(F796)+N(G796)=0,"",ROUND((N(F796)+N(G796))*N(H796)/(1+N(H796)),2))</f>
        <v/>
      </c>
      <c r="J796" s="15">
        <f>IF(OR(B796&lt;&gt;"",D796&lt;&gt;"",F796&lt;&gt;"",G796&lt;&gt;""),ROUND(Einstellungen!$B$5+SUM(F$7:F796)-SUM(G$7:G796),2),"")</f>
        <v/>
      </c>
      <c r="K796" s="16">
        <f>IF(OR(B796&lt;&gt;"",D796&lt;&gt;"",F796&lt;&gt;"",G796&lt;&gt;""),MID(IF(AND(F796&lt;&gt;"",G796&lt;&gt;""),"; Einnahme und Ausgabe in einer Zeile","")&amp;IF(AND(F796="",G796=""),"; Betrag fehlt","")&amp;IF(B796="","; Datum fehlt",IF(B796&lt;MAX(B$6:B795),"; Datum früher als darüber","")&amp;IF(AND(Einstellungen!$B$6&lt;&gt;"",B796&lt;Einstellungen!$B$6),"; Datum vor dem Anfangsbestand",""))&amp;IF(C796="","; Beleg fehlt","")&amp;IF(N(J796)&lt;0,"; Kassenbestand negativ",""),3,250),"")</f>
        <v/>
      </c>
    </row>
    <row r="797">
      <c r="A797" s="9">
        <f>IF(OR(B797&lt;&gt;"",D797&lt;&gt;"",F797&lt;&gt;"",G797&lt;&gt;""),MAX(A$6:A796)+1,"")</f>
        <v/>
      </c>
      <c r="B797" s="10" t="n"/>
      <c r="C797" s="11" t="n"/>
      <c r="D797" s="12" t="n"/>
      <c r="E797" s="12" t="n"/>
      <c r="F797" s="13" t="n"/>
      <c r="G797" s="13" t="n"/>
      <c r="H797" s="14" t="n"/>
      <c r="I797" s="15">
        <f>IF(N(F797)+N(G797)=0,"",ROUND((N(F797)+N(G797))*N(H797)/(1+N(H797)),2))</f>
        <v/>
      </c>
      <c r="J797" s="15">
        <f>IF(OR(B797&lt;&gt;"",D797&lt;&gt;"",F797&lt;&gt;"",G797&lt;&gt;""),ROUND(Einstellungen!$B$5+SUM(F$7:F797)-SUM(G$7:G797),2),"")</f>
        <v/>
      </c>
      <c r="K797" s="16">
        <f>IF(OR(B797&lt;&gt;"",D797&lt;&gt;"",F797&lt;&gt;"",G797&lt;&gt;""),MID(IF(AND(F797&lt;&gt;"",G797&lt;&gt;""),"; Einnahme und Ausgabe in einer Zeile","")&amp;IF(AND(F797="",G797=""),"; Betrag fehlt","")&amp;IF(B797="","; Datum fehlt",IF(B797&lt;MAX(B$6:B796),"; Datum früher als darüber","")&amp;IF(AND(Einstellungen!$B$6&lt;&gt;"",B797&lt;Einstellungen!$B$6),"; Datum vor dem Anfangsbestand",""))&amp;IF(C797="","; Beleg fehlt","")&amp;IF(N(J797)&lt;0,"; Kassenbestand negativ",""),3,250),"")</f>
        <v/>
      </c>
    </row>
    <row r="798">
      <c r="A798" s="9">
        <f>IF(OR(B798&lt;&gt;"",D798&lt;&gt;"",F798&lt;&gt;"",G798&lt;&gt;""),MAX(A$6:A797)+1,"")</f>
        <v/>
      </c>
      <c r="B798" s="10" t="n"/>
      <c r="C798" s="11" t="n"/>
      <c r="D798" s="12" t="n"/>
      <c r="E798" s="12" t="n"/>
      <c r="F798" s="13" t="n"/>
      <c r="G798" s="13" t="n"/>
      <c r="H798" s="14" t="n"/>
      <c r="I798" s="15">
        <f>IF(N(F798)+N(G798)=0,"",ROUND((N(F798)+N(G798))*N(H798)/(1+N(H798)),2))</f>
        <v/>
      </c>
      <c r="J798" s="15">
        <f>IF(OR(B798&lt;&gt;"",D798&lt;&gt;"",F798&lt;&gt;"",G798&lt;&gt;""),ROUND(Einstellungen!$B$5+SUM(F$7:F798)-SUM(G$7:G798),2),"")</f>
        <v/>
      </c>
      <c r="K798" s="16">
        <f>IF(OR(B798&lt;&gt;"",D798&lt;&gt;"",F798&lt;&gt;"",G798&lt;&gt;""),MID(IF(AND(F798&lt;&gt;"",G798&lt;&gt;""),"; Einnahme und Ausgabe in einer Zeile","")&amp;IF(AND(F798="",G798=""),"; Betrag fehlt","")&amp;IF(B798="","; Datum fehlt",IF(B798&lt;MAX(B$6:B797),"; Datum früher als darüber","")&amp;IF(AND(Einstellungen!$B$6&lt;&gt;"",B798&lt;Einstellungen!$B$6),"; Datum vor dem Anfangsbestand",""))&amp;IF(C798="","; Beleg fehlt","")&amp;IF(N(J798)&lt;0,"; Kassenbestand negativ",""),3,250),"")</f>
        <v/>
      </c>
    </row>
    <row r="799">
      <c r="A799" s="9">
        <f>IF(OR(B799&lt;&gt;"",D799&lt;&gt;"",F799&lt;&gt;"",G799&lt;&gt;""),MAX(A$6:A798)+1,"")</f>
        <v/>
      </c>
      <c r="B799" s="10" t="n"/>
      <c r="C799" s="11" t="n"/>
      <c r="D799" s="12" t="n"/>
      <c r="E799" s="12" t="n"/>
      <c r="F799" s="13" t="n"/>
      <c r="G799" s="13" t="n"/>
      <c r="H799" s="14" t="n"/>
      <c r="I799" s="15">
        <f>IF(N(F799)+N(G799)=0,"",ROUND((N(F799)+N(G799))*N(H799)/(1+N(H799)),2))</f>
        <v/>
      </c>
      <c r="J799" s="15">
        <f>IF(OR(B799&lt;&gt;"",D799&lt;&gt;"",F799&lt;&gt;"",G799&lt;&gt;""),ROUND(Einstellungen!$B$5+SUM(F$7:F799)-SUM(G$7:G799),2),"")</f>
        <v/>
      </c>
      <c r="K799" s="16">
        <f>IF(OR(B799&lt;&gt;"",D799&lt;&gt;"",F799&lt;&gt;"",G799&lt;&gt;""),MID(IF(AND(F799&lt;&gt;"",G799&lt;&gt;""),"; Einnahme und Ausgabe in einer Zeile","")&amp;IF(AND(F799="",G799=""),"; Betrag fehlt","")&amp;IF(B799="","; Datum fehlt",IF(B799&lt;MAX(B$6:B798),"; Datum früher als darüber","")&amp;IF(AND(Einstellungen!$B$6&lt;&gt;"",B799&lt;Einstellungen!$B$6),"; Datum vor dem Anfangsbestand",""))&amp;IF(C799="","; Beleg fehlt","")&amp;IF(N(J799)&lt;0,"; Kassenbestand negativ",""),3,250),"")</f>
        <v/>
      </c>
    </row>
    <row r="800">
      <c r="A800" s="9">
        <f>IF(OR(B800&lt;&gt;"",D800&lt;&gt;"",F800&lt;&gt;"",G800&lt;&gt;""),MAX(A$6:A799)+1,"")</f>
        <v/>
      </c>
      <c r="B800" s="10" t="n"/>
      <c r="C800" s="11" t="n"/>
      <c r="D800" s="12" t="n"/>
      <c r="E800" s="12" t="n"/>
      <c r="F800" s="13" t="n"/>
      <c r="G800" s="13" t="n"/>
      <c r="H800" s="14" t="n"/>
      <c r="I800" s="15">
        <f>IF(N(F800)+N(G800)=0,"",ROUND((N(F800)+N(G800))*N(H800)/(1+N(H800)),2))</f>
        <v/>
      </c>
      <c r="J800" s="15">
        <f>IF(OR(B800&lt;&gt;"",D800&lt;&gt;"",F800&lt;&gt;"",G800&lt;&gt;""),ROUND(Einstellungen!$B$5+SUM(F$7:F800)-SUM(G$7:G800),2),"")</f>
        <v/>
      </c>
      <c r="K800" s="16">
        <f>IF(OR(B800&lt;&gt;"",D800&lt;&gt;"",F800&lt;&gt;"",G800&lt;&gt;""),MID(IF(AND(F800&lt;&gt;"",G800&lt;&gt;""),"; Einnahme und Ausgabe in einer Zeile","")&amp;IF(AND(F800="",G800=""),"; Betrag fehlt","")&amp;IF(B800="","; Datum fehlt",IF(B800&lt;MAX(B$6:B799),"; Datum früher als darüber","")&amp;IF(AND(Einstellungen!$B$6&lt;&gt;"",B800&lt;Einstellungen!$B$6),"; Datum vor dem Anfangsbestand",""))&amp;IF(C800="","; Beleg fehlt","")&amp;IF(N(J800)&lt;0,"; Kassenbestand negativ",""),3,250),"")</f>
        <v/>
      </c>
    </row>
    <row r="801">
      <c r="A801" s="9">
        <f>IF(OR(B801&lt;&gt;"",D801&lt;&gt;"",F801&lt;&gt;"",G801&lt;&gt;""),MAX(A$6:A800)+1,"")</f>
        <v/>
      </c>
      <c r="B801" s="10" t="n"/>
      <c r="C801" s="11" t="n"/>
      <c r="D801" s="12" t="n"/>
      <c r="E801" s="12" t="n"/>
      <c r="F801" s="13" t="n"/>
      <c r="G801" s="13" t="n"/>
      <c r="H801" s="14" t="n"/>
      <c r="I801" s="15">
        <f>IF(N(F801)+N(G801)=0,"",ROUND((N(F801)+N(G801))*N(H801)/(1+N(H801)),2))</f>
        <v/>
      </c>
      <c r="J801" s="15">
        <f>IF(OR(B801&lt;&gt;"",D801&lt;&gt;"",F801&lt;&gt;"",G801&lt;&gt;""),ROUND(Einstellungen!$B$5+SUM(F$7:F801)-SUM(G$7:G801),2),"")</f>
        <v/>
      </c>
      <c r="K801" s="16">
        <f>IF(OR(B801&lt;&gt;"",D801&lt;&gt;"",F801&lt;&gt;"",G801&lt;&gt;""),MID(IF(AND(F801&lt;&gt;"",G801&lt;&gt;""),"; Einnahme und Ausgabe in einer Zeile","")&amp;IF(AND(F801="",G801=""),"; Betrag fehlt","")&amp;IF(B801="","; Datum fehlt",IF(B801&lt;MAX(B$6:B800),"; Datum früher als darüber","")&amp;IF(AND(Einstellungen!$B$6&lt;&gt;"",B801&lt;Einstellungen!$B$6),"; Datum vor dem Anfangsbestand",""))&amp;IF(C801="","; Beleg fehlt","")&amp;IF(N(J801)&lt;0,"; Kassenbestand negativ",""),3,250),"")</f>
        <v/>
      </c>
    </row>
    <row r="802">
      <c r="A802" s="9">
        <f>IF(OR(B802&lt;&gt;"",D802&lt;&gt;"",F802&lt;&gt;"",G802&lt;&gt;""),MAX(A$6:A801)+1,"")</f>
        <v/>
      </c>
      <c r="B802" s="10" t="n"/>
      <c r="C802" s="11" t="n"/>
      <c r="D802" s="12" t="n"/>
      <c r="E802" s="12" t="n"/>
      <c r="F802" s="13" t="n"/>
      <c r="G802" s="13" t="n"/>
      <c r="H802" s="14" t="n"/>
      <c r="I802" s="15">
        <f>IF(N(F802)+N(G802)=0,"",ROUND((N(F802)+N(G802))*N(H802)/(1+N(H802)),2))</f>
        <v/>
      </c>
      <c r="J802" s="15">
        <f>IF(OR(B802&lt;&gt;"",D802&lt;&gt;"",F802&lt;&gt;"",G802&lt;&gt;""),ROUND(Einstellungen!$B$5+SUM(F$7:F802)-SUM(G$7:G802),2),"")</f>
        <v/>
      </c>
      <c r="K802" s="16">
        <f>IF(OR(B802&lt;&gt;"",D802&lt;&gt;"",F802&lt;&gt;"",G802&lt;&gt;""),MID(IF(AND(F802&lt;&gt;"",G802&lt;&gt;""),"; Einnahme und Ausgabe in einer Zeile","")&amp;IF(AND(F802="",G802=""),"; Betrag fehlt","")&amp;IF(B802="","; Datum fehlt",IF(B802&lt;MAX(B$6:B801),"; Datum früher als darüber","")&amp;IF(AND(Einstellungen!$B$6&lt;&gt;"",B802&lt;Einstellungen!$B$6),"; Datum vor dem Anfangsbestand",""))&amp;IF(C802="","; Beleg fehlt","")&amp;IF(N(J802)&lt;0,"; Kassenbestand negativ",""),3,250),"")</f>
        <v/>
      </c>
    </row>
    <row r="803">
      <c r="A803" s="9">
        <f>IF(OR(B803&lt;&gt;"",D803&lt;&gt;"",F803&lt;&gt;"",G803&lt;&gt;""),MAX(A$6:A802)+1,"")</f>
        <v/>
      </c>
      <c r="B803" s="10" t="n"/>
      <c r="C803" s="11" t="n"/>
      <c r="D803" s="12" t="n"/>
      <c r="E803" s="12" t="n"/>
      <c r="F803" s="13" t="n"/>
      <c r="G803" s="13" t="n"/>
      <c r="H803" s="14" t="n"/>
      <c r="I803" s="15">
        <f>IF(N(F803)+N(G803)=0,"",ROUND((N(F803)+N(G803))*N(H803)/(1+N(H803)),2))</f>
        <v/>
      </c>
      <c r="J803" s="15">
        <f>IF(OR(B803&lt;&gt;"",D803&lt;&gt;"",F803&lt;&gt;"",G803&lt;&gt;""),ROUND(Einstellungen!$B$5+SUM(F$7:F803)-SUM(G$7:G803),2),"")</f>
        <v/>
      </c>
      <c r="K803" s="16">
        <f>IF(OR(B803&lt;&gt;"",D803&lt;&gt;"",F803&lt;&gt;"",G803&lt;&gt;""),MID(IF(AND(F803&lt;&gt;"",G803&lt;&gt;""),"; Einnahme und Ausgabe in einer Zeile","")&amp;IF(AND(F803="",G803=""),"; Betrag fehlt","")&amp;IF(B803="","; Datum fehlt",IF(B803&lt;MAX(B$6:B802),"; Datum früher als darüber","")&amp;IF(AND(Einstellungen!$B$6&lt;&gt;"",B803&lt;Einstellungen!$B$6),"; Datum vor dem Anfangsbestand",""))&amp;IF(C803="","; Beleg fehlt","")&amp;IF(N(J803)&lt;0,"; Kassenbestand negativ",""),3,250),"")</f>
        <v/>
      </c>
    </row>
    <row r="804">
      <c r="A804" s="9">
        <f>IF(OR(B804&lt;&gt;"",D804&lt;&gt;"",F804&lt;&gt;"",G804&lt;&gt;""),MAX(A$6:A803)+1,"")</f>
        <v/>
      </c>
      <c r="B804" s="10" t="n"/>
      <c r="C804" s="11" t="n"/>
      <c r="D804" s="12" t="n"/>
      <c r="E804" s="12" t="n"/>
      <c r="F804" s="13" t="n"/>
      <c r="G804" s="13" t="n"/>
      <c r="H804" s="14" t="n"/>
      <c r="I804" s="15">
        <f>IF(N(F804)+N(G804)=0,"",ROUND((N(F804)+N(G804))*N(H804)/(1+N(H804)),2))</f>
        <v/>
      </c>
      <c r="J804" s="15">
        <f>IF(OR(B804&lt;&gt;"",D804&lt;&gt;"",F804&lt;&gt;"",G804&lt;&gt;""),ROUND(Einstellungen!$B$5+SUM(F$7:F804)-SUM(G$7:G804),2),"")</f>
        <v/>
      </c>
      <c r="K804" s="16">
        <f>IF(OR(B804&lt;&gt;"",D804&lt;&gt;"",F804&lt;&gt;"",G804&lt;&gt;""),MID(IF(AND(F804&lt;&gt;"",G804&lt;&gt;""),"; Einnahme und Ausgabe in einer Zeile","")&amp;IF(AND(F804="",G804=""),"; Betrag fehlt","")&amp;IF(B804="","; Datum fehlt",IF(B804&lt;MAX(B$6:B803),"; Datum früher als darüber","")&amp;IF(AND(Einstellungen!$B$6&lt;&gt;"",B804&lt;Einstellungen!$B$6),"; Datum vor dem Anfangsbestand",""))&amp;IF(C804="","; Beleg fehlt","")&amp;IF(N(J804)&lt;0,"; Kassenbestand negativ",""),3,250),"")</f>
        <v/>
      </c>
    </row>
    <row r="805">
      <c r="A805" s="9">
        <f>IF(OR(B805&lt;&gt;"",D805&lt;&gt;"",F805&lt;&gt;"",G805&lt;&gt;""),MAX(A$6:A804)+1,"")</f>
        <v/>
      </c>
      <c r="B805" s="10" t="n"/>
      <c r="C805" s="11" t="n"/>
      <c r="D805" s="12" t="n"/>
      <c r="E805" s="12" t="n"/>
      <c r="F805" s="13" t="n"/>
      <c r="G805" s="13" t="n"/>
      <c r="H805" s="14" t="n"/>
      <c r="I805" s="15">
        <f>IF(N(F805)+N(G805)=0,"",ROUND((N(F805)+N(G805))*N(H805)/(1+N(H805)),2))</f>
        <v/>
      </c>
      <c r="J805" s="15">
        <f>IF(OR(B805&lt;&gt;"",D805&lt;&gt;"",F805&lt;&gt;"",G805&lt;&gt;""),ROUND(Einstellungen!$B$5+SUM(F$7:F805)-SUM(G$7:G805),2),"")</f>
        <v/>
      </c>
      <c r="K805" s="16">
        <f>IF(OR(B805&lt;&gt;"",D805&lt;&gt;"",F805&lt;&gt;"",G805&lt;&gt;""),MID(IF(AND(F805&lt;&gt;"",G805&lt;&gt;""),"; Einnahme und Ausgabe in einer Zeile","")&amp;IF(AND(F805="",G805=""),"; Betrag fehlt","")&amp;IF(B805="","; Datum fehlt",IF(B805&lt;MAX(B$6:B804),"; Datum früher als darüber","")&amp;IF(AND(Einstellungen!$B$6&lt;&gt;"",B805&lt;Einstellungen!$B$6),"; Datum vor dem Anfangsbestand",""))&amp;IF(C805="","; Beleg fehlt","")&amp;IF(N(J805)&lt;0,"; Kassenbestand negativ",""),3,250),"")</f>
        <v/>
      </c>
    </row>
    <row r="806">
      <c r="A806" s="9">
        <f>IF(OR(B806&lt;&gt;"",D806&lt;&gt;"",F806&lt;&gt;"",G806&lt;&gt;""),MAX(A$6:A805)+1,"")</f>
        <v/>
      </c>
      <c r="B806" s="10" t="n"/>
      <c r="C806" s="11" t="n"/>
      <c r="D806" s="12" t="n"/>
      <c r="E806" s="12" t="n"/>
      <c r="F806" s="13" t="n"/>
      <c r="G806" s="13" t="n"/>
      <c r="H806" s="14" t="n"/>
      <c r="I806" s="15">
        <f>IF(N(F806)+N(G806)=0,"",ROUND((N(F806)+N(G806))*N(H806)/(1+N(H806)),2))</f>
        <v/>
      </c>
      <c r="J806" s="15">
        <f>IF(OR(B806&lt;&gt;"",D806&lt;&gt;"",F806&lt;&gt;"",G806&lt;&gt;""),ROUND(Einstellungen!$B$5+SUM(F$7:F806)-SUM(G$7:G806),2),"")</f>
        <v/>
      </c>
      <c r="K806" s="16">
        <f>IF(OR(B806&lt;&gt;"",D806&lt;&gt;"",F806&lt;&gt;"",G806&lt;&gt;""),MID(IF(AND(F806&lt;&gt;"",G806&lt;&gt;""),"; Einnahme und Ausgabe in einer Zeile","")&amp;IF(AND(F806="",G806=""),"; Betrag fehlt","")&amp;IF(B806="","; Datum fehlt",IF(B806&lt;MAX(B$6:B805),"; Datum früher als darüber","")&amp;IF(AND(Einstellungen!$B$6&lt;&gt;"",B806&lt;Einstellungen!$B$6),"; Datum vor dem Anfangsbestand",""))&amp;IF(C806="","; Beleg fehlt","")&amp;IF(N(J806)&lt;0,"; Kassenbestand negativ",""),3,250),"")</f>
        <v/>
      </c>
    </row>
    <row r="807">
      <c r="A807" s="9">
        <f>IF(OR(B807&lt;&gt;"",D807&lt;&gt;"",F807&lt;&gt;"",G807&lt;&gt;""),MAX(A$6:A806)+1,"")</f>
        <v/>
      </c>
      <c r="B807" s="10" t="n"/>
      <c r="C807" s="11" t="n"/>
      <c r="D807" s="12" t="n"/>
      <c r="E807" s="12" t="n"/>
      <c r="F807" s="13" t="n"/>
      <c r="G807" s="13" t="n"/>
      <c r="H807" s="14" t="n"/>
      <c r="I807" s="15">
        <f>IF(N(F807)+N(G807)=0,"",ROUND((N(F807)+N(G807))*N(H807)/(1+N(H807)),2))</f>
        <v/>
      </c>
      <c r="J807" s="15">
        <f>IF(OR(B807&lt;&gt;"",D807&lt;&gt;"",F807&lt;&gt;"",G807&lt;&gt;""),ROUND(Einstellungen!$B$5+SUM(F$7:F807)-SUM(G$7:G807),2),"")</f>
        <v/>
      </c>
      <c r="K807" s="16">
        <f>IF(OR(B807&lt;&gt;"",D807&lt;&gt;"",F807&lt;&gt;"",G807&lt;&gt;""),MID(IF(AND(F807&lt;&gt;"",G807&lt;&gt;""),"; Einnahme und Ausgabe in einer Zeile","")&amp;IF(AND(F807="",G807=""),"; Betrag fehlt","")&amp;IF(B807="","; Datum fehlt",IF(B807&lt;MAX(B$6:B806),"; Datum früher als darüber","")&amp;IF(AND(Einstellungen!$B$6&lt;&gt;"",B807&lt;Einstellungen!$B$6),"; Datum vor dem Anfangsbestand",""))&amp;IF(C807="","; Beleg fehlt","")&amp;IF(N(J807)&lt;0,"; Kassenbestand negativ",""),3,250),"")</f>
        <v/>
      </c>
    </row>
    <row r="808">
      <c r="A808" s="9">
        <f>IF(OR(B808&lt;&gt;"",D808&lt;&gt;"",F808&lt;&gt;"",G808&lt;&gt;""),MAX(A$6:A807)+1,"")</f>
        <v/>
      </c>
      <c r="B808" s="10" t="n"/>
      <c r="C808" s="11" t="n"/>
      <c r="D808" s="12" t="n"/>
      <c r="E808" s="12" t="n"/>
      <c r="F808" s="13" t="n"/>
      <c r="G808" s="13" t="n"/>
      <c r="H808" s="14" t="n"/>
      <c r="I808" s="15">
        <f>IF(N(F808)+N(G808)=0,"",ROUND((N(F808)+N(G808))*N(H808)/(1+N(H808)),2))</f>
        <v/>
      </c>
      <c r="J808" s="15">
        <f>IF(OR(B808&lt;&gt;"",D808&lt;&gt;"",F808&lt;&gt;"",G808&lt;&gt;""),ROUND(Einstellungen!$B$5+SUM(F$7:F808)-SUM(G$7:G808),2),"")</f>
        <v/>
      </c>
      <c r="K808" s="16">
        <f>IF(OR(B808&lt;&gt;"",D808&lt;&gt;"",F808&lt;&gt;"",G808&lt;&gt;""),MID(IF(AND(F808&lt;&gt;"",G808&lt;&gt;""),"; Einnahme und Ausgabe in einer Zeile","")&amp;IF(AND(F808="",G808=""),"; Betrag fehlt","")&amp;IF(B808="","; Datum fehlt",IF(B808&lt;MAX(B$6:B807),"; Datum früher als darüber","")&amp;IF(AND(Einstellungen!$B$6&lt;&gt;"",B808&lt;Einstellungen!$B$6),"; Datum vor dem Anfangsbestand",""))&amp;IF(C808="","; Beleg fehlt","")&amp;IF(N(J808)&lt;0,"; Kassenbestand negativ",""),3,250),"")</f>
        <v/>
      </c>
    </row>
    <row r="809">
      <c r="A809" s="9">
        <f>IF(OR(B809&lt;&gt;"",D809&lt;&gt;"",F809&lt;&gt;"",G809&lt;&gt;""),MAX(A$6:A808)+1,"")</f>
        <v/>
      </c>
      <c r="B809" s="10" t="n"/>
      <c r="C809" s="11" t="n"/>
      <c r="D809" s="12" t="n"/>
      <c r="E809" s="12" t="n"/>
      <c r="F809" s="13" t="n"/>
      <c r="G809" s="13" t="n"/>
      <c r="H809" s="14" t="n"/>
      <c r="I809" s="15">
        <f>IF(N(F809)+N(G809)=0,"",ROUND((N(F809)+N(G809))*N(H809)/(1+N(H809)),2))</f>
        <v/>
      </c>
      <c r="J809" s="15">
        <f>IF(OR(B809&lt;&gt;"",D809&lt;&gt;"",F809&lt;&gt;"",G809&lt;&gt;""),ROUND(Einstellungen!$B$5+SUM(F$7:F809)-SUM(G$7:G809),2),"")</f>
        <v/>
      </c>
      <c r="K809" s="16">
        <f>IF(OR(B809&lt;&gt;"",D809&lt;&gt;"",F809&lt;&gt;"",G809&lt;&gt;""),MID(IF(AND(F809&lt;&gt;"",G809&lt;&gt;""),"; Einnahme und Ausgabe in einer Zeile","")&amp;IF(AND(F809="",G809=""),"; Betrag fehlt","")&amp;IF(B809="","; Datum fehlt",IF(B809&lt;MAX(B$6:B808),"; Datum früher als darüber","")&amp;IF(AND(Einstellungen!$B$6&lt;&gt;"",B809&lt;Einstellungen!$B$6),"; Datum vor dem Anfangsbestand",""))&amp;IF(C809="","; Beleg fehlt","")&amp;IF(N(J809)&lt;0,"; Kassenbestand negativ",""),3,250),"")</f>
        <v/>
      </c>
    </row>
    <row r="810">
      <c r="A810" s="9">
        <f>IF(OR(B810&lt;&gt;"",D810&lt;&gt;"",F810&lt;&gt;"",G810&lt;&gt;""),MAX(A$6:A809)+1,"")</f>
        <v/>
      </c>
      <c r="B810" s="10" t="n"/>
      <c r="C810" s="11" t="n"/>
      <c r="D810" s="12" t="n"/>
      <c r="E810" s="12" t="n"/>
      <c r="F810" s="13" t="n"/>
      <c r="G810" s="13" t="n"/>
      <c r="H810" s="14" t="n"/>
      <c r="I810" s="15">
        <f>IF(N(F810)+N(G810)=0,"",ROUND((N(F810)+N(G810))*N(H810)/(1+N(H810)),2))</f>
        <v/>
      </c>
      <c r="J810" s="15">
        <f>IF(OR(B810&lt;&gt;"",D810&lt;&gt;"",F810&lt;&gt;"",G810&lt;&gt;""),ROUND(Einstellungen!$B$5+SUM(F$7:F810)-SUM(G$7:G810),2),"")</f>
        <v/>
      </c>
      <c r="K810" s="16">
        <f>IF(OR(B810&lt;&gt;"",D810&lt;&gt;"",F810&lt;&gt;"",G810&lt;&gt;""),MID(IF(AND(F810&lt;&gt;"",G810&lt;&gt;""),"; Einnahme und Ausgabe in einer Zeile","")&amp;IF(AND(F810="",G810=""),"; Betrag fehlt","")&amp;IF(B810="","; Datum fehlt",IF(B810&lt;MAX(B$6:B809),"; Datum früher als darüber","")&amp;IF(AND(Einstellungen!$B$6&lt;&gt;"",B810&lt;Einstellungen!$B$6),"; Datum vor dem Anfangsbestand",""))&amp;IF(C810="","; Beleg fehlt","")&amp;IF(N(J810)&lt;0,"; Kassenbestand negativ",""),3,250),"")</f>
        <v/>
      </c>
    </row>
    <row r="811">
      <c r="A811" s="9">
        <f>IF(OR(B811&lt;&gt;"",D811&lt;&gt;"",F811&lt;&gt;"",G811&lt;&gt;""),MAX(A$6:A810)+1,"")</f>
        <v/>
      </c>
      <c r="B811" s="10" t="n"/>
      <c r="C811" s="11" t="n"/>
      <c r="D811" s="12" t="n"/>
      <c r="E811" s="12" t="n"/>
      <c r="F811" s="13" t="n"/>
      <c r="G811" s="13" t="n"/>
      <c r="H811" s="14" t="n"/>
      <c r="I811" s="15">
        <f>IF(N(F811)+N(G811)=0,"",ROUND((N(F811)+N(G811))*N(H811)/(1+N(H811)),2))</f>
        <v/>
      </c>
      <c r="J811" s="15">
        <f>IF(OR(B811&lt;&gt;"",D811&lt;&gt;"",F811&lt;&gt;"",G811&lt;&gt;""),ROUND(Einstellungen!$B$5+SUM(F$7:F811)-SUM(G$7:G811),2),"")</f>
        <v/>
      </c>
      <c r="K811" s="16">
        <f>IF(OR(B811&lt;&gt;"",D811&lt;&gt;"",F811&lt;&gt;"",G811&lt;&gt;""),MID(IF(AND(F811&lt;&gt;"",G811&lt;&gt;""),"; Einnahme und Ausgabe in einer Zeile","")&amp;IF(AND(F811="",G811=""),"; Betrag fehlt","")&amp;IF(B811="","; Datum fehlt",IF(B811&lt;MAX(B$6:B810),"; Datum früher als darüber","")&amp;IF(AND(Einstellungen!$B$6&lt;&gt;"",B811&lt;Einstellungen!$B$6),"; Datum vor dem Anfangsbestand",""))&amp;IF(C811="","; Beleg fehlt","")&amp;IF(N(J811)&lt;0,"; Kassenbestand negativ",""),3,250),"")</f>
        <v/>
      </c>
    </row>
    <row r="812">
      <c r="A812" s="9">
        <f>IF(OR(B812&lt;&gt;"",D812&lt;&gt;"",F812&lt;&gt;"",G812&lt;&gt;""),MAX(A$6:A811)+1,"")</f>
        <v/>
      </c>
      <c r="B812" s="10" t="n"/>
      <c r="C812" s="11" t="n"/>
      <c r="D812" s="12" t="n"/>
      <c r="E812" s="12" t="n"/>
      <c r="F812" s="13" t="n"/>
      <c r="G812" s="13" t="n"/>
      <c r="H812" s="14" t="n"/>
      <c r="I812" s="15">
        <f>IF(N(F812)+N(G812)=0,"",ROUND((N(F812)+N(G812))*N(H812)/(1+N(H812)),2))</f>
        <v/>
      </c>
      <c r="J812" s="15">
        <f>IF(OR(B812&lt;&gt;"",D812&lt;&gt;"",F812&lt;&gt;"",G812&lt;&gt;""),ROUND(Einstellungen!$B$5+SUM(F$7:F812)-SUM(G$7:G812),2),"")</f>
        <v/>
      </c>
      <c r="K812" s="16">
        <f>IF(OR(B812&lt;&gt;"",D812&lt;&gt;"",F812&lt;&gt;"",G812&lt;&gt;""),MID(IF(AND(F812&lt;&gt;"",G812&lt;&gt;""),"; Einnahme und Ausgabe in einer Zeile","")&amp;IF(AND(F812="",G812=""),"; Betrag fehlt","")&amp;IF(B812="","; Datum fehlt",IF(B812&lt;MAX(B$6:B811),"; Datum früher als darüber","")&amp;IF(AND(Einstellungen!$B$6&lt;&gt;"",B812&lt;Einstellungen!$B$6),"; Datum vor dem Anfangsbestand",""))&amp;IF(C812="","; Beleg fehlt","")&amp;IF(N(J812)&lt;0,"; Kassenbestand negativ",""),3,250),"")</f>
        <v/>
      </c>
    </row>
    <row r="813">
      <c r="A813" s="9">
        <f>IF(OR(B813&lt;&gt;"",D813&lt;&gt;"",F813&lt;&gt;"",G813&lt;&gt;""),MAX(A$6:A812)+1,"")</f>
        <v/>
      </c>
      <c r="B813" s="10" t="n"/>
      <c r="C813" s="11" t="n"/>
      <c r="D813" s="12" t="n"/>
      <c r="E813" s="12" t="n"/>
      <c r="F813" s="13" t="n"/>
      <c r="G813" s="13" t="n"/>
      <c r="H813" s="14" t="n"/>
      <c r="I813" s="15">
        <f>IF(N(F813)+N(G813)=0,"",ROUND((N(F813)+N(G813))*N(H813)/(1+N(H813)),2))</f>
        <v/>
      </c>
      <c r="J813" s="15">
        <f>IF(OR(B813&lt;&gt;"",D813&lt;&gt;"",F813&lt;&gt;"",G813&lt;&gt;""),ROUND(Einstellungen!$B$5+SUM(F$7:F813)-SUM(G$7:G813),2),"")</f>
        <v/>
      </c>
      <c r="K813" s="16">
        <f>IF(OR(B813&lt;&gt;"",D813&lt;&gt;"",F813&lt;&gt;"",G813&lt;&gt;""),MID(IF(AND(F813&lt;&gt;"",G813&lt;&gt;""),"; Einnahme und Ausgabe in einer Zeile","")&amp;IF(AND(F813="",G813=""),"; Betrag fehlt","")&amp;IF(B813="","; Datum fehlt",IF(B813&lt;MAX(B$6:B812),"; Datum früher als darüber","")&amp;IF(AND(Einstellungen!$B$6&lt;&gt;"",B813&lt;Einstellungen!$B$6),"; Datum vor dem Anfangsbestand",""))&amp;IF(C813="","; Beleg fehlt","")&amp;IF(N(J813)&lt;0,"; Kassenbestand negativ",""),3,250),"")</f>
        <v/>
      </c>
    </row>
    <row r="814">
      <c r="A814" s="9">
        <f>IF(OR(B814&lt;&gt;"",D814&lt;&gt;"",F814&lt;&gt;"",G814&lt;&gt;""),MAX(A$6:A813)+1,"")</f>
        <v/>
      </c>
      <c r="B814" s="10" t="n"/>
      <c r="C814" s="11" t="n"/>
      <c r="D814" s="12" t="n"/>
      <c r="E814" s="12" t="n"/>
      <c r="F814" s="13" t="n"/>
      <c r="G814" s="13" t="n"/>
      <c r="H814" s="14" t="n"/>
      <c r="I814" s="15">
        <f>IF(N(F814)+N(G814)=0,"",ROUND((N(F814)+N(G814))*N(H814)/(1+N(H814)),2))</f>
        <v/>
      </c>
      <c r="J814" s="15">
        <f>IF(OR(B814&lt;&gt;"",D814&lt;&gt;"",F814&lt;&gt;"",G814&lt;&gt;""),ROUND(Einstellungen!$B$5+SUM(F$7:F814)-SUM(G$7:G814),2),"")</f>
        <v/>
      </c>
      <c r="K814" s="16">
        <f>IF(OR(B814&lt;&gt;"",D814&lt;&gt;"",F814&lt;&gt;"",G814&lt;&gt;""),MID(IF(AND(F814&lt;&gt;"",G814&lt;&gt;""),"; Einnahme und Ausgabe in einer Zeile","")&amp;IF(AND(F814="",G814=""),"; Betrag fehlt","")&amp;IF(B814="","; Datum fehlt",IF(B814&lt;MAX(B$6:B813),"; Datum früher als darüber","")&amp;IF(AND(Einstellungen!$B$6&lt;&gt;"",B814&lt;Einstellungen!$B$6),"; Datum vor dem Anfangsbestand",""))&amp;IF(C814="","; Beleg fehlt","")&amp;IF(N(J814)&lt;0,"; Kassenbestand negativ",""),3,250),"")</f>
        <v/>
      </c>
    </row>
    <row r="815">
      <c r="A815" s="9">
        <f>IF(OR(B815&lt;&gt;"",D815&lt;&gt;"",F815&lt;&gt;"",G815&lt;&gt;""),MAX(A$6:A814)+1,"")</f>
        <v/>
      </c>
      <c r="B815" s="10" t="n"/>
      <c r="C815" s="11" t="n"/>
      <c r="D815" s="12" t="n"/>
      <c r="E815" s="12" t="n"/>
      <c r="F815" s="13" t="n"/>
      <c r="G815" s="13" t="n"/>
      <c r="H815" s="14" t="n"/>
      <c r="I815" s="15">
        <f>IF(N(F815)+N(G815)=0,"",ROUND((N(F815)+N(G815))*N(H815)/(1+N(H815)),2))</f>
        <v/>
      </c>
      <c r="J815" s="15">
        <f>IF(OR(B815&lt;&gt;"",D815&lt;&gt;"",F815&lt;&gt;"",G815&lt;&gt;""),ROUND(Einstellungen!$B$5+SUM(F$7:F815)-SUM(G$7:G815),2),"")</f>
        <v/>
      </c>
      <c r="K815" s="16">
        <f>IF(OR(B815&lt;&gt;"",D815&lt;&gt;"",F815&lt;&gt;"",G815&lt;&gt;""),MID(IF(AND(F815&lt;&gt;"",G815&lt;&gt;""),"; Einnahme und Ausgabe in einer Zeile","")&amp;IF(AND(F815="",G815=""),"; Betrag fehlt","")&amp;IF(B815="","; Datum fehlt",IF(B815&lt;MAX(B$6:B814),"; Datum früher als darüber","")&amp;IF(AND(Einstellungen!$B$6&lt;&gt;"",B815&lt;Einstellungen!$B$6),"; Datum vor dem Anfangsbestand",""))&amp;IF(C815="","; Beleg fehlt","")&amp;IF(N(J815)&lt;0,"; Kassenbestand negativ",""),3,250),"")</f>
        <v/>
      </c>
    </row>
    <row r="816">
      <c r="A816" s="9">
        <f>IF(OR(B816&lt;&gt;"",D816&lt;&gt;"",F816&lt;&gt;"",G816&lt;&gt;""),MAX(A$6:A815)+1,"")</f>
        <v/>
      </c>
      <c r="B816" s="10" t="n"/>
      <c r="C816" s="11" t="n"/>
      <c r="D816" s="12" t="n"/>
      <c r="E816" s="12" t="n"/>
      <c r="F816" s="13" t="n"/>
      <c r="G816" s="13" t="n"/>
      <c r="H816" s="14" t="n"/>
      <c r="I816" s="15">
        <f>IF(N(F816)+N(G816)=0,"",ROUND((N(F816)+N(G816))*N(H816)/(1+N(H816)),2))</f>
        <v/>
      </c>
      <c r="J816" s="15">
        <f>IF(OR(B816&lt;&gt;"",D816&lt;&gt;"",F816&lt;&gt;"",G816&lt;&gt;""),ROUND(Einstellungen!$B$5+SUM(F$7:F816)-SUM(G$7:G816),2),"")</f>
        <v/>
      </c>
      <c r="K816" s="16">
        <f>IF(OR(B816&lt;&gt;"",D816&lt;&gt;"",F816&lt;&gt;"",G816&lt;&gt;""),MID(IF(AND(F816&lt;&gt;"",G816&lt;&gt;""),"; Einnahme und Ausgabe in einer Zeile","")&amp;IF(AND(F816="",G816=""),"; Betrag fehlt","")&amp;IF(B816="","; Datum fehlt",IF(B816&lt;MAX(B$6:B815),"; Datum früher als darüber","")&amp;IF(AND(Einstellungen!$B$6&lt;&gt;"",B816&lt;Einstellungen!$B$6),"; Datum vor dem Anfangsbestand",""))&amp;IF(C816="","; Beleg fehlt","")&amp;IF(N(J816)&lt;0,"; Kassenbestand negativ",""),3,250),"")</f>
        <v/>
      </c>
    </row>
    <row r="817">
      <c r="A817" s="9">
        <f>IF(OR(B817&lt;&gt;"",D817&lt;&gt;"",F817&lt;&gt;"",G817&lt;&gt;""),MAX(A$6:A816)+1,"")</f>
        <v/>
      </c>
      <c r="B817" s="10" t="n"/>
      <c r="C817" s="11" t="n"/>
      <c r="D817" s="12" t="n"/>
      <c r="E817" s="12" t="n"/>
      <c r="F817" s="13" t="n"/>
      <c r="G817" s="13" t="n"/>
      <c r="H817" s="14" t="n"/>
      <c r="I817" s="15">
        <f>IF(N(F817)+N(G817)=0,"",ROUND((N(F817)+N(G817))*N(H817)/(1+N(H817)),2))</f>
        <v/>
      </c>
      <c r="J817" s="15">
        <f>IF(OR(B817&lt;&gt;"",D817&lt;&gt;"",F817&lt;&gt;"",G817&lt;&gt;""),ROUND(Einstellungen!$B$5+SUM(F$7:F817)-SUM(G$7:G817),2),"")</f>
        <v/>
      </c>
      <c r="K817" s="16">
        <f>IF(OR(B817&lt;&gt;"",D817&lt;&gt;"",F817&lt;&gt;"",G817&lt;&gt;""),MID(IF(AND(F817&lt;&gt;"",G817&lt;&gt;""),"; Einnahme und Ausgabe in einer Zeile","")&amp;IF(AND(F817="",G817=""),"; Betrag fehlt","")&amp;IF(B817="","; Datum fehlt",IF(B817&lt;MAX(B$6:B816),"; Datum früher als darüber","")&amp;IF(AND(Einstellungen!$B$6&lt;&gt;"",B817&lt;Einstellungen!$B$6),"; Datum vor dem Anfangsbestand",""))&amp;IF(C817="","; Beleg fehlt","")&amp;IF(N(J817)&lt;0,"; Kassenbestand negativ",""),3,250),"")</f>
        <v/>
      </c>
    </row>
    <row r="818">
      <c r="A818" s="9">
        <f>IF(OR(B818&lt;&gt;"",D818&lt;&gt;"",F818&lt;&gt;"",G818&lt;&gt;""),MAX(A$6:A817)+1,"")</f>
        <v/>
      </c>
      <c r="B818" s="10" t="n"/>
      <c r="C818" s="11" t="n"/>
      <c r="D818" s="12" t="n"/>
      <c r="E818" s="12" t="n"/>
      <c r="F818" s="13" t="n"/>
      <c r="G818" s="13" t="n"/>
      <c r="H818" s="14" t="n"/>
      <c r="I818" s="15">
        <f>IF(N(F818)+N(G818)=0,"",ROUND((N(F818)+N(G818))*N(H818)/(1+N(H818)),2))</f>
        <v/>
      </c>
      <c r="J818" s="15">
        <f>IF(OR(B818&lt;&gt;"",D818&lt;&gt;"",F818&lt;&gt;"",G818&lt;&gt;""),ROUND(Einstellungen!$B$5+SUM(F$7:F818)-SUM(G$7:G818),2),"")</f>
        <v/>
      </c>
      <c r="K818" s="16">
        <f>IF(OR(B818&lt;&gt;"",D818&lt;&gt;"",F818&lt;&gt;"",G818&lt;&gt;""),MID(IF(AND(F818&lt;&gt;"",G818&lt;&gt;""),"; Einnahme und Ausgabe in einer Zeile","")&amp;IF(AND(F818="",G818=""),"; Betrag fehlt","")&amp;IF(B818="","; Datum fehlt",IF(B818&lt;MAX(B$6:B817),"; Datum früher als darüber","")&amp;IF(AND(Einstellungen!$B$6&lt;&gt;"",B818&lt;Einstellungen!$B$6),"; Datum vor dem Anfangsbestand",""))&amp;IF(C818="","; Beleg fehlt","")&amp;IF(N(J818)&lt;0,"; Kassenbestand negativ",""),3,250),"")</f>
        <v/>
      </c>
    </row>
    <row r="819">
      <c r="A819" s="9">
        <f>IF(OR(B819&lt;&gt;"",D819&lt;&gt;"",F819&lt;&gt;"",G819&lt;&gt;""),MAX(A$6:A818)+1,"")</f>
        <v/>
      </c>
      <c r="B819" s="10" t="n"/>
      <c r="C819" s="11" t="n"/>
      <c r="D819" s="12" t="n"/>
      <c r="E819" s="12" t="n"/>
      <c r="F819" s="13" t="n"/>
      <c r="G819" s="13" t="n"/>
      <c r="H819" s="14" t="n"/>
      <c r="I819" s="15">
        <f>IF(N(F819)+N(G819)=0,"",ROUND((N(F819)+N(G819))*N(H819)/(1+N(H819)),2))</f>
        <v/>
      </c>
      <c r="J819" s="15">
        <f>IF(OR(B819&lt;&gt;"",D819&lt;&gt;"",F819&lt;&gt;"",G819&lt;&gt;""),ROUND(Einstellungen!$B$5+SUM(F$7:F819)-SUM(G$7:G819),2),"")</f>
        <v/>
      </c>
      <c r="K819" s="16">
        <f>IF(OR(B819&lt;&gt;"",D819&lt;&gt;"",F819&lt;&gt;"",G819&lt;&gt;""),MID(IF(AND(F819&lt;&gt;"",G819&lt;&gt;""),"; Einnahme und Ausgabe in einer Zeile","")&amp;IF(AND(F819="",G819=""),"; Betrag fehlt","")&amp;IF(B819="","; Datum fehlt",IF(B819&lt;MAX(B$6:B818),"; Datum früher als darüber","")&amp;IF(AND(Einstellungen!$B$6&lt;&gt;"",B819&lt;Einstellungen!$B$6),"; Datum vor dem Anfangsbestand",""))&amp;IF(C819="","; Beleg fehlt","")&amp;IF(N(J819)&lt;0,"; Kassenbestand negativ",""),3,250),"")</f>
        <v/>
      </c>
    </row>
    <row r="820">
      <c r="A820" s="9">
        <f>IF(OR(B820&lt;&gt;"",D820&lt;&gt;"",F820&lt;&gt;"",G820&lt;&gt;""),MAX(A$6:A819)+1,"")</f>
        <v/>
      </c>
      <c r="B820" s="10" t="n"/>
      <c r="C820" s="11" t="n"/>
      <c r="D820" s="12" t="n"/>
      <c r="E820" s="12" t="n"/>
      <c r="F820" s="13" t="n"/>
      <c r="G820" s="13" t="n"/>
      <c r="H820" s="14" t="n"/>
      <c r="I820" s="15">
        <f>IF(N(F820)+N(G820)=0,"",ROUND((N(F820)+N(G820))*N(H820)/(1+N(H820)),2))</f>
        <v/>
      </c>
      <c r="J820" s="15">
        <f>IF(OR(B820&lt;&gt;"",D820&lt;&gt;"",F820&lt;&gt;"",G820&lt;&gt;""),ROUND(Einstellungen!$B$5+SUM(F$7:F820)-SUM(G$7:G820),2),"")</f>
        <v/>
      </c>
      <c r="K820" s="16">
        <f>IF(OR(B820&lt;&gt;"",D820&lt;&gt;"",F820&lt;&gt;"",G820&lt;&gt;""),MID(IF(AND(F820&lt;&gt;"",G820&lt;&gt;""),"; Einnahme und Ausgabe in einer Zeile","")&amp;IF(AND(F820="",G820=""),"; Betrag fehlt","")&amp;IF(B820="","; Datum fehlt",IF(B820&lt;MAX(B$6:B819),"; Datum früher als darüber","")&amp;IF(AND(Einstellungen!$B$6&lt;&gt;"",B820&lt;Einstellungen!$B$6),"; Datum vor dem Anfangsbestand",""))&amp;IF(C820="","; Beleg fehlt","")&amp;IF(N(J820)&lt;0,"; Kassenbestand negativ",""),3,250),"")</f>
        <v/>
      </c>
    </row>
    <row r="821">
      <c r="A821" s="9">
        <f>IF(OR(B821&lt;&gt;"",D821&lt;&gt;"",F821&lt;&gt;"",G821&lt;&gt;""),MAX(A$6:A820)+1,"")</f>
        <v/>
      </c>
      <c r="B821" s="10" t="n"/>
      <c r="C821" s="11" t="n"/>
      <c r="D821" s="12" t="n"/>
      <c r="E821" s="12" t="n"/>
      <c r="F821" s="13" t="n"/>
      <c r="G821" s="13" t="n"/>
      <c r="H821" s="14" t="n"/>
      <c r="I821" s="15">
        <f>IF(N(F821)+N(G821)=0,"",ROUND((N(F821)+N(G821))*N(H821)/(1+N(H821)),2))</f>
        <v/>
      </c>
      <c r="J821" s="15">
        <f>IF(OR(B821&lt;&gt;"",D821&lt;&gt;"",F821&lt;&gt;"",G821&lt;&gt;""),ROUND(Einstellungen!$B$5+SUM(F$7:F821)-SUM(G$7:G821),2),"")</f>
        <v/>
      </c>
      <c r="K821" s="16">
        <f>IF(OR(B821&lt;&gt;"",D821&lt;&gt;"",F821&lt;&gt;"",G821&lt;&gt;""),MID(IF(AND(F821&lt;&gt;"",G821&lt;&gt;""),"; Einnahme und Ausgabe in einer Zeile","")&amp;IF(AND(F821="",G821=""),"; Betrag fehlt","")&amp;IF(B821="","; Datum fehlt",IF(B821&lt;MAX(B$6:B820),"; Datum früher als darüber","")&amp;IF(AND(Einstellungen!$B$6&lt;&gt;"",B821&lt;Einstellungen!$B$6),"; Datum vor dem Anfangsbestand",""))&amp;IF(C821="","; Beleg fehlt","")&amp;IF(N(J821)&lt;0,"; Kassenbestand negativ",""),3,250),"")</f>
        <v/>
      </c>
    </row>
    <row r="822">
      <c r="A822" s="9">
        <f>IF(OR(B822&lt;&gt;"",D822&lt;&gt;"",F822&lt;&gt;"",G822&lt;&gt;""),MAX(A$6:A821)+1,"")</f>
        <v/>
      </c>
      <c r="B822" s="10" t="n"/>
      <c r="C822" s="11" t="n"/>
      <c r="D822" s="12" t="n"/>
      <c r="E822" s="12" t="n"/>
      <c r="F822" s="13" t="n"/>
      <c r="G822" s="13" t="n"/>
      <c r="H822" s="14" t="n"/>
      <c r="I822" s="15">
        <f>IF(N(F822)+N(G822)=0,"",ROUND((N(F822)+N(G822))*N(H822)/(1+N(H822)),2))</f>
        <v/>
      </c>
      <c r="J822" s="15">
        <f>IF(OR(B822&lt;&gt;"",D822&lt;&gt;"",F822&lt;&gt;"",G822&lt;&gt;""),ROUND(Einstellungen!$B$5+SUM(F$7:F822)-SUM(G$7:G822),2),"")</f>
        <v/>
      </c>
      <c r="K822" s="16">
        <f>IF(OR(B822&lt;&gt;"",D822&lt;&gt;"",F822&lt;&gt;"",G822&lt;&gt;""),MID(IF(AND(F822&lt;&gt;"",G822&lt;&gt;""),"; Einnahme und Ausgabe in einer Zeile","")&amp;IF(AND(F822="",G822=""),"; Betrag fehlt","")&amp;IF(B822="","; Datum fehlt",IF(B822&lt;MAX(B$6:B821),"; Datum früher als darüber","")&amp;IF(AND(Einstellungen!$B$6&lt;&gt;"",B822&lt;Einstellungen!$B$6),"; Datum vor dem Anfangsbestand",""))&amp;IF(C822="","; Beleg fehlt","")&amp;IF(N(J822)&lt;0,"; Kassenbestand negativ",""),3,250),"")</f>
        <v/>
      </c>
    </row>
    <row r="823">
      <c r="A823" s="9">
        <f>IF(OR(B823&lt;&gt;"",D823&lt;&gt;"",F823&lt;&gt;"",G823&lt;&gt;""),MAX(A$6:A822)+1,"")</f>
        <v/>
      </c>
      <c r="B823" s="10" t="n"/>
      <c r="C823" s="11" t="n"/>
      <c r="D823" s="12" t="n"/>
      <c r="E823" s="12" t="n"/>
      <c r="F823" s="13" t="n"/>
      <c r="G823" s="13" t="n"/>
      <c r="H823" s="14" t="n"/>
      <c r="I823" s="15">
        <f>IF(N(F823)+N(G823)=0,"",ROUND((N(F823)+N(G823))*N(H823)/(1+N(H823)),2))</f>
        <v/>
      </c>
      <c r="J823" s="15">
        <f>IF(OR(B823&lt;&gt;"",D823&lt;&gt;"",F823&lt;&gt;"",G823&lt;&gt;""),ROUND(Einstellungen!$B$5+SUM(F$7:F823)-SUM(G$7:G823),2),"")</f>
        <v/>
      </c>
      <c r="K823" s="16">
        <f>IF(OR(B823&lt;&gt;"",D823&lt;&gt;"",F823&lt;&gt;"",G823&lt;&gt;""),MID(IF(AND(F823&lt;&gt;"",G823&lt;&gt;""),"; Einnahme und Ausgabe in einer Zeile","")&amp;IF(AND(F823="",G823=""),"; Betrag fehlt","")&amp;IF(B823="","; Datum fehlt",IF(B823&lt;MAX(B$6:B822),"; Datum früher als darüber","")&amp;IF(AND(Einstellungen!$B$6&lt;&gt;"",B823&lt;Einstellungen!$B$6),"; Datum vor dem Anfangsbestand",""))&amp;IF(C823="","; Beleg fehlt","")&amp;IF(N(J823)&lt;0,"; Kassenbestand negativ",""),3,250),"")</f>
        <v/>
      </c>
    </row>
    <row r="824">
      <c r="A824" s="9">
        <f>IF(OR(B824&lt;&gt;"",D824&lt;&gt;"",F824&lt;&gt;"",G824&lt;&gt;""),MAX(A$6:A823)+1,"")</f>
        <v/>
      </c>
      <c r="B824" s="10" t="n"/>
      <c r="C824" s="11" t="n"/>
      <c r="D824" s="12" t="n"/>
      <c r="E824" s="12" t="n"/>
      <c r="F824" s="13" t="n"/>
      <c r="G824" s="13" t="n"/>
      <c r="H824" s="14" t="n"/>
      <c r="I824" s="15">
        <f>IF(N(F824)+N(G824)=0,"",ROUND((N(F824)+N(G824))*N(H824)/(1+N(H824)),2))</f>
        <v/>
      </c>
      <c r="J824" s="15">
        <f>IF(OR(B824&lt;&gt;"",D824&lt;&gt;"",F824&lt;&gt;"",G824&lt;&gt;""),ROUND(Einstellungen!$B$5+SUM(F$7:F824)-SUM(G$7:G824),2),"")</f>
        <v/>
      </c>
      <c r="K824" s="16">
        <f>IF(OR(B824&lt;&gt;"",D824&lt;&gt;"",F824&lt;&gt;"",G824&lt;&gt;""),MID(IF(AND(F824&lt;&gt;"",G824&lt;&gt;""),"; Einnahme und Ausgabe in einer Zeile","")&amp;IF(AND(F824="",G824=""),"; Betrag fehlt","")&amp;IF(B824="","; Datum fehlt",IF(B824&lt;MAX(B$6:B823),"; Datum früher als darüber","")&amp;IF(AND(Einstellungen!$B$6&lt;&gt;"",B824&lt;Einstellungen!$B$6),"; Datum vor dem Anfangsbestand",""))&amp;IF(C824="","; Beleg fehlt","")&amp;IF(N(J824)&lt;0,"; Kassenbestand negativ",""),3,250),"")</f>
        <v/>
      </c>
    </row>
    <row r="825">
      <c r="A825" s="9">
        <f>IF(OR(B825&lt;&gt;"",D825&lt;&gt;"",F825&lt;&gt;"",G825&lt;&gt;""),MAX(A$6:A824)+1,"")</f>
        <v/>
      </c>
      <c r="B825" s="10" t="n"/>
      <c r="C825" s="11" t="n"/>
      <c r="D825" s="12" t="n"/>
      <c r="E825" s="12" t="n"/>
      <c r="F825" s="13" t="n"/>
      <c r="G825" s="13" t="n"/>
      <c r="H825" s="14" t="n"/>
      <c r="I825" s="15">
        <f>IF(N(F825)+N(G825)=0,"",ROUND((N(F825)+N(G825))*N(H825)/(1+N(H825)),2))</f>
        <v/>
      </c>
      <c r="J825" s="15">
        <f>IF(OR(B825&lt;&gt;"",D825&lt;&gt;"",F825&lt;&gt;"",G825&lt;&gt;""),ROUND(Einstellungen!$B$5+SUM(F$7:F825)-SUM(G$7:G825),2),"")</f>
        <v/>
      </c>
      <c r="K825" s="16">
        <f>IF(OR(B825&lt;&gt;"",D825&lt;&gt;"",F825&lt;&gt;"",G825&lt;&gt;""),MID(IF(AND(F825&lt;&gt;"",G825&lt;&gt;""),"; Einnahme und Ausgabe in einer Zeile","")&amp;IF(AND(F825="",G825=""),"; Betrag fehlt","")&amp;IF(B825="","; Datum fehlt",IF(B825&lt;MAX(B$6:B824),"; Datum früher als darüber","")&amp;IF(AND(Einstellungen!$B$6&lt;&gt;"",B825&lt;Einstellungen!$B$6),"; Datum vor dem Anfangsbestand",""))&amp;IF(C825="","; Beleg fehlt","")&amp;IF(N(J825)&lt;0,"; Kassenbestand negativ",""),3,250),"")</f>
        <v/>
      </c>
    </row>
    <row r="826">
      <c r="A826" s="9">
        <f>IF(OR(B826&lt;&gt;"",D826&lt;&gt;"",F826&lt;&gt;"",G826&lt;&gt;""),MAX(A$6:A825)+1,"")</f>
        <v/>
      </c>
      <c r="B826" s="10" t="n"/>
      <c r="C826" s="11" t="n"/>
      <c r="D826" s="12" t="n"/>
      <c r="E826" s="12" t="n"/>
      <c r="F826" s="13" t="n"/>
      <c r="G826" s="13" t="n"/>
      <c r="H826" s="14" t="n"/>
      <c r="I826" s="15">
        <f>IF(N(F826)+N(G826)=0,"",ROUND((N(F826)+N(G826))*N(H826)/(1+N(H826)),2))</f>
        <v/>
      </c>
      <c r="J826" s="15">
        <f>IF(OR(B826&lt;&gt;"",D826&lt;&gt;"",F826&lt;&gt;"",G826&lt;&gt;""),ROUND(Einstellungen!$B$5+SUM(F$7:F826)-SUM(G$7:G826),2),"")</f>
        <v/>
      </c>
      <c r="K826" s="16">
        <f>IF(OR(B826&lt;&gt;"",D826&lt;&gt;"",F826&lt;&gt;"",G826&lt;&gt;""),MID(IF(AND(F826&lt;&gt;"",G826&lt;&gt;""),"; Einnahme und Ausgabe in einer Zeile","")&amp;IF(AND(F826="",G826=""),"; Betrag fehlt","")&amp;IF(B826="","; Datum fehlt",IF(B826&lt;MAX(B$6:B825),"; Datum früher als darüber","")&amp;IF(AND(Einstellungen!$B$6&lt;&gt;"",B826&lt;Einstellungen!$B$6),"; Datum vor dem Anfangsbestand",""))&amp;IF(C826="","; Beleg fehlt","")&amp;IF(N(J826)&lt;0,"; Kassenbestand negativ",""),3,250),"")</f>
        <v/>
      </c>
    </row>
    <row r="827">
      <c r="A827" s="9">
        <f>IF(OR(B827&lt;&gt;"",D827&lt;&gt;"",F827&lt;&gt;"",G827&lt;&gt;""),MAX(A$6:A826)+1,"")</f>
        <v/>
      </c>
      <c r="B827" s="10" t="n"/>
      <c r="C827" s="11" t="n"/>
      <c r="D827" s="12" t="n"/>
      <c r="E827" s="12" t="n"/>
      <c r="F827" s="13" t="n"/>
      <c r="G827" s="13" t="n"/>
      <c r="H827" s="14" t="n"/>
      <c r="I827" s="15">
        <f>IF(N(F827)+N(G827)=0,"",ROUND((N(F827)+N(G827))*N(H827)/(1+N(H827)),2))</f>
        <v/>
      </c>
      <c r="J827" s="15">
        <f>IF(OR(B827&lt;&gt;"",D827&lt;&gt;"",F827&lt;&gt;"",G827&lt;&gt;""),ROUND(Einstellungen!$B$5+SUM(F$7:F827)-SUM(G$7:G827),2),"")</f>
        <v/>
      </c>
      <c r="K827" s="16">
        <f>IF(OR(B827&lt;&gt;"",D827&lt;&gt;"",F827&lt;&gt;"",G827&lt;&gt;""),MID(IF(AND(F827&lt;&gt;"",G827&lt;&gt;""),"; Einnahme und Ausgabe in einer Zeile","")&amp;IF(AND(F827="",G827=""),"; Betrag fehlt","")&amp;IF(B827="","; Datum fehlt",IF(B827&lt;MAX(B$6:B826),"; Datum früher als darüber","")&amp;IF(AND(Einstellungen!$B$6&lt;&gt;"",B827&lt;Einstellungen!$B$6),"; Datum vor dem Anfangsbestand",""))&amp;IF(C827="","; Beleg fehlt","")&amp;IF(N(J827)&lt;0,"; Kassenbestand negativ",""),3,250),"")</f>
        <v/>
      </c>
    </row>
    <row r="828">
      <c r="A828" s="9">
        <f>IF(OR(B828&lt;&gt;"",D828&lt;&gt;"",F828&lt;&gt;"",G828&lt;&gt;""),MAX(A$6:A827)+1,"")</f>
        <v/>
      </c>
      <c r="B828" s="10" t="n"/>
      <c r="C828" s="11" t="n"/>
      <c r="D828" s="12" t="n"/>
      <c r="E828" s="12" t="n"/>
      <c r="F828" s="13" t="n"/>
      <c r="G828" s="13" t="n"/>
      <c r="H828" s="14" t="n"/>
      <c r="I828" s="15">
        <f>IF(N(F828)+N(G828)=0,"",ROUND((N(F828)+N(G828))*N(H828)/(1+N(H828)),2))</f>
        <v/>
      </c>
      <c r="J828" s="15">
        <f>IF(OR(B828&lt;&gt;"",D828&lt;&gt;"",F828&lt;&gt;"",G828&lt;&gt;""),ROUND(Einstellungen!$B$5+SUM(F$7:F828)-SUM(G$7:G828),2),"")</f>
        <v/>
      </c>
      <c r="K828" s="16">
        <f>IF(OR(B828&lt;&gt;"",D828&lt;&gt;"",F828&lt;&gt;"",G828&lt;&gt;""),MID(IF(AND(F828&lt;&gt;"",G828&lt;&gt;""),"; Einnahme und Ausgabe in einer Zeile","")&amp;IF(AND(F828="",G828=""),"; Betrag fehlt","")&amp;IF(B828="","; Datum fehlt",IF(B828&lt;MAX(B$6:B827),"; Datum früher als darüber","")&amp;IF(AND(Einstellungen!$B$6&lt;&gt;"",B828&lt;Einstellungen!$B$6),"; Datum vor dem Anfangsbestand",""))&amp;IF(C828="","; Beleg fehlt","")&amp;IF(N(J828)&lt;0,"; Kassenbestand negativ",""),3,250),"")</f>
        <v/>
      </c>
    </row>
    <row r="829">
      <c r="A829" s="9">
        <f>IF(OR(B829&lt;&gt;"",D829&lt;&gt;"",F829&lt;&gt;"",G829&lt;&gt;""),MAX(A$6:A828)+1,"")</f>
        <v/>
      </c>
      <c r="B829" s="10" t="n"/>
      <c r="C829" s="11" t="n"/>
      <c r="D829" s="12" t="n"/>
      <c r="E829" s="12" t="n"/>
      <c r="F829" s="13" t="n"/>
      <c r="G829" s="13" t="n"/>
      <c r="H829" s="14" t="n"/>
      <c r="I829" s="15">
        <f>IF(N(F829)+N(G829)=0,"",ROUND((N(F829)+N(G829))*N(H829)/(1+N(H829)),2))</f>
        <v/>
      </c>
      <c r="J829" s="15">
        <f>IF(OR(B829&lt;&gt;"",D829&lt;&gt;"",F829&lt;&gt;"",G829&lt;&gt;""),ROUND(Einstellungen!$B$5+SUM(F$7:F829)-SUM(G$7:G829),2),"")</f>
        <v/>
      </c>
      <c r="K829" s="16">
        <f>IF(OR(B829&lt;&gt;"",D829&lt;&gt;"",F829&lt;&gt;"",G829&lt;&gt;""),MID(IF(AND(F829&lt;&gt;"",G829&lt;&gt;""),"; Einnahme und Ausgabe in einer Zeile","")&amp;IF(AND(F829="",G829=""),"; Betrag fehlt","")&amp;IF(B829="","; Datum fehlt",IF(B829&lt;MAX(B$6:B828),"; Datum früher als darüber","")&amp;IF(AND(Einstellungen!$B$6&lt;&gt;"",B829&lt;Einstellungen!$B$6),"; Datum vor dem Anfangsbestand",""))&amp;IF(C829="","; Beleg fehlt","")&amp;IF(N(J829)&lt;0,"; Kassenbestand negativ",""),3,250),"")</f>
        <v/>
      </c>
    </row>
    <row r="830">
      <c r="A830" s="9">
        <f>IF(OR(B830&lt;&gt;"",D830&lt;&gt;"",F830&lt;&gt;"",G830&lt;&gt;""),MAX(A$6:A829)+1,"")</f>
        <v/>
      </c>
      <c r="B830" s="10" t="n"/>
      <c r="C830" s="11" t="n"/>
      <c r="D830" s="12" t="n"/>
      <c r="E830" s="12" t="n"/>
      <c r="F830" s="13" t="n"/>
      <c r="G830" s="13" t="n"/>
      <c r="H830" s="14" t="n"/>
      <c r="I830" s="15">
        <f>IF(N(F830)+N(G830)=0,"",ROUND((N(F830)+N(G830))*N(H830)/(1+N(H830)),2))</f>
        <v/>
      </c>
      <c r="J830" s="15">
        <f>IF(OR(B830&lt;&gt;"",D830&lt;&gt;"",F830&lt;&gt;"",G830&lt;&gt;""),ROUND(Einstellungen!$B$5+SUM(F$7:F830)-SUM(G$7:G830),2),"")</f>
        <v/>
      </c>
      <c r="K830" s="16">
        <f>IF(OR(B830&lt;&gt;"",D830&lt;&gt;"",F830&lt;&gt;"",G830&lt;&gt;""),MID(IF(AND(F830&lt;&gt;"",G830&lt;&gt;""),"; Einnahme und Ausgabe in einer Zeile","")&amp;IF(AND(F830="",G830=""),"; Betrag fehlt","")&amp;IF(B830="","; Datum fehlt",IF(B830&lt;MAX(B$6:B829),"; Datum früher als darüber","")&amp;IF(AND(Einstellungen!$B$6&lt;&gt;"",B830&lt;Einstellungen!$B$6),"; Datum vor dem Anfangsbestand",""))&amp;IF(C830="","; Beleg fehlt","")&amp;IF(N(J830)&lt;0,"; Kassenbestand negativ",""),3,250),"")</f>
        <v/>
      </c>
    </row>
    <row r="831">
      <c r="A831" s="9">
        <f>IF(OR(B831&lt;&gt;"",D831&lt;&gt;"",F831&lt;&gt;"",G831&lt;&gt;""),MAX(A$6:A830)+1,"")</f>
        <v/>
      </c>
      <c r="B831" s="10" t="n"/>
      <c r="C831" s="11" t="n"/>
      <c r="D831" s="12" t="n"/>
      <c r="E831" s="12" t="n"/>
      <c r="F831" s="13" t="n"/>
      <c r="G831" s="13" t="n"/>
      <c r="H831" s="14" t="n"/>
      <c r="I831" s="15">
        <f>IF(N(F831)+N(G831)=0,"",ROUND((N(F831)+N(G831))*N(H831)/(1+N(H831)),2))</f>
        <v/>
      </c>
      <c r="J831" s="15">
        <f>IF(OR(B831&lt;&gt;"",D831&lt;&gt;"",F831&lt;&gt;"",G831&lt;&gt;""),ROUND(Einstellungen!$B$5+SUM(F$7:F831)-SUM(G$7:G831),2),"")</f>
        <v/>
      </c>
      <c r="K831" s="16">
        <f>IF(OR(B831&lt;&gt;"",D831&lt;&gt;"",F831&lt;&gt;"",G831&lt;&gt;""),MID(IF(AND(F831&lt;&gt;"",G831&lt;&gt;""),"; Einnahme und Ausgabe in einer Zeile","")&amp;IF(AND(F831="",G831=""),"; Betrag fehlt","")&amp;IF(B831="","; Datum fehlt",IF(B831&lt;MAX(B$6:B830),"; Datum früher als darüber","")&amp;IF(AND(Einstellungen!$B$6&lt;&gt;"",B831&lt;Einstellungen!$B$6),"; Datum vor dem Anfangsbestand",""))&amp;IF(C831="","; Beleg fehlt","")&amp;IF(N(J831)&lt;0,"; Kassenbestand negativ",""),3,250),"")</f>
        <v/>
      </c>
    </row>
    <row r="832">
      <c r="A832" s="9">
        <f>IF(OR(B832&lt;&gt;"",D832&lt;&gt;"",F832&lt;&gt;"",G832&lt;&gt;""),MAX(A$6:A831)+1,"")</f>
        <v/>
      </c>
      <c r="B832" s="10" t="n"/>
      <c r="C832" s="11" t="n"/>
      <c r="D832" s="12" t="n"/>
      <c r="E832" s="12" t="n"/>
      <c r="F832" s="13" t="n"/>
      <c r="G832" s="13" t="n"/>
      <c r="H832" s="14" t="n"/>
      <c r="I832" s="15">
        <f>IF(N(F832)+N(G832)=0,"",ROUND((N(F832)+N(G832))*N(H832)/(1+N(H832)),2))</f>
        <v/>
      </c>
      <c r="J832" s="15">
        <f>IF(OR(B832&lt;&gt;"",D832&lt;&gt;"",F832&lt;&gt;"",G832&lt;&gt;""),ROUND(Einstellungen!$B$5+SUM(F$7:F832)-SUM(G$7:G832),2),"")</f>
        <v/>
      </c>
      <c r="K832" s="16">
        <f>IF(OR(B832&lt;&gt;"",D832&lt;&gt;"",F832&lt;&gt;"",G832&lt;&gt;""),MID(IF(AND(F832&lt;&gt;"",G832&lt;&gt;""),"; Einnahme und Ausgabe in einer Zeile","")&amp;IF(AND(F832="",G832=""),"; Betrag fehlt","")&amp;IF(B832="","; Datum fehlt",IF(B832&lt;MAX(B$6:B831),"; Datum früher als darüber","")&amp;IF(AND(Einstellungen!$B$6&lt;&gt;"",B832&lt;Einstellungen!$B$6),"; Datum vor dem Anfangsbestand",""))&amp;IF(C832="","; Beleg fehlt","")&amp;IF(N(J832)&lt;0,"; Kassenbestand negativ",""),3,250),"")</f>
        <v/>
      </c>
    </row>
    <row r="833">
      <c r="A833" s="9">
        <f>IF(OR(B833&lt;&gt;"",D833&lt;&gt;"",F833&lt;&gt;"",G833&lt;&gt;""),MAX(A$6:A832)+1,"")</f>
        <v/>
      </c>
      <c r="B833" s="10" t="n"/>
      <c r="C833" s="11" t="n"/>
      <c r="D833" s="12" t="n"/>
      <c r="E833" s="12" t="n"/>
      <c r="F833" s="13" t="n"/>
      <c r="G833" s="13" t="n"/>
      <c r="H833" s="14" t="n"/>
      <c r="I833" s="15">
        <f>IF(N(F833)+N(G833)=0,"",ROUND((N(F833)+N(G833))*N(H833)/(1+N(H833)),2))</f>
        <v/>
      </c>
      <c r="J833" s="15">
        <f>IF(OR(B833&lt;&gt;"",D833&lt;&gt;"",F833&lt;&gt;"",G833&lt;&gt;""),ROUND(Einstellungen!$B$5+SUM(F$7:F833)-SUM(G$7:G833),2),"")</f>
        <v/>
      </c>
      <c r="K833" s="16">
        <f>IF(OR(B833&lt;&gt;"",D833&lt;&gt;"",F833&lt;&gt;"",G833&lt;&gt;""),MID(IF(AND(F833&lt;&gt;"",G833&lt;&gt;""),"; Einnahme und Ausgabe in einer Zeile","")&amp;IF(AND(F833="",G833=""),"; Betrag fehlt","")&amp;IF(B833="","; Datum fehlt",IF(B833&lt;MAX(B$6:B832),"; Datum früher als darüber","")&amp;IF(AND(Einstellungen!$B$6&lt;&gt;"",B833&lt;Einstellungen!$B$6),"; Datum vor dem Anfangsbestand",""))&amp;IF(C833="","; Beleg fehlt","")&amp;IF(N(J833)&lt;0,"; Kassenbestand negativ",""),3,250),"")</f>
        <v/>
      </c>
    </row>
    <row r="834">
      <c r="A834" s="9">
        <f>IF(OR(B834&lt;&gt;"",D834&lt;&gt;"",F834&lt;&gt;"",G834&lt;&gt;""),MAX(A$6:A833)+1,"")</f>
        <v/>
      </c>
      <c r="B834" s="10" t="n"/>
      <c r="C834" s="11" t="n"/>
      <c r="D834" s="12" t="n"/>
      <c r="E834" s="12" t="n"/>
      <c r="F834" s="13" t="n"/>
      <c r="G834" s="13" t="n"/>
      <c r="H834" s="14" t="n"/>
      <c r="I834" s="15">
        <f>IF(N(F834)+N(G834)=0,"",ROUND((N(F834)+N(G834))*N(H834)/(1+N(H834)),2))</f>
        <v/>
      </c>
      <c r="J834" s="15">
        <f>IF(OR(B834&lt;&gt;"",D834&lt;&gt;"",F834&lt;&gt;"",G834&lt;&gt;""),ROUND(Einstellungen!$B$5+SUM(F$7:F834)-SUM(G$7:G834),2),"")</f>
        <v/>
      </c>
      <c r="K834" s="16">
        <f>IF(OR(B834&lt;&gt;"",D834&lt;&gt;"",F834&lt;&gt;"",G834&lt;&gt;""),MID(IF(AND(F834&lt;&gt;"",G834&lt;&gt;""),"; Einnahme und Ausgabe in einer Zeile","")&amp;IF(AND(F834="",G834=""),"; Betrag fehlt","")&amp;IF(B834="","; Datum fehlt",IF(B834&lt;MAX(B$6:B833),"; Datum früher als darüber","")&amp;IF(AND(Einstellungen!$B$6&lt;&gt;"",B834&lt;Einstellungen!$B$6),"; Datum vor dem Anfangsbestand",""))&amp;IF(C834="","; Beleg fehlt","")&amp;IF(N(J834)&lt;0,"; Kassenbestand negativ",""),3,250),"")</f>
        <v/>
      </c>
    </row>
    <row r="835">
      <c r="A835" s="9">
        <f>IF(OR(B835&lt;&gt;"",D835&lt;&gt;"",F835&lt;&gt;"",G835&lt;&gt;""),MAX(A$6:A834)+1,"")</f>
        <v/>
      </c>
      <c r="B835" s="10" t="n"/>
      <c r="C835" s="11" t="n"/>
      <c r="D835" s="12" t="n"/>
      <c r="E835" s="12" t="n"/>
      <c r="F835" s="13" t="n"/>
      <c r="G835" s="13" t="n"/>
      <c r="H835" s="14" t="n"/>
      <c r="I835" s="15">
        <f>IF(N(F835)+N(G835)=0,"",ROUND((N(F835)+N(G835))*N(H835)/(1+N(H835)),2))</f>
        <v/>
      </c>
      <c r="J835" s="15">
        <f>IF(OR(B835&lt;&gt;"",D835&lt;&gt;"",F835&lt;&gt;"",G835&lt;&gt;""),ROUND(Einstellungen!$B$5+SUM(F$7:F835)-SUM(G$7:G835),2),"")</f>
        <v/>
      </c>
      <c r="K835" s="16">
        <f>IF(OR(B835&lt;&gt;"",D835&lt;&gt;"",F835&lt;&gt;"",G835&lt;&gt;""),MID(IF(AND(F835&lt;&gt;"",G835&lt;&gt;""),"; Einnahme und Ausgabe in einer Zeile","")&amp;IF(AND(F835="",G835=""),"; Betrag fehlt","")&amp;IF(B835="","; Datum fehlt",IF(B835&lt;MAX(B$6:B834),"; Datum früher als darüber","")&amp;IF(AND(Einstellungen!$B$6&lt;&gt;"",B835&lt;Einstellungen!$B$6),"; Datum vor dem Anfangsbestand",""))&amp;IF(C835="","; Beleg fehlt","")&amp;IF(N(J835)&lt;0,"; Kassenbestand negativ",""),3,250),"")</f>
        <v/>
      </c>
    </row>
    <row r="836">
      <c r="A836" s="9">
        <f>IF(OR(B836&lt;&gt;"",D836&lt;&gt;"",F836&lt;&gt;"",G836&lt;&gt;""),MAX(A$6:A835)+1,"")</f>
        <v/>
      </c>
      <c r="B836" s="10" t="n"/>
      <c r="C836" s="11" t="n"/>
      <c r="D836" s="12" t="n"/>
      <c r="E836" s="12" t="n"/>
      <c r="F836" s="13" t="n"/>
      <c r="G836" s="13" t="n"/>
      <c r="H836" s="14" t="n"/>
      <c r="I836" s="15">
        <f>IF(N(F836)+N(G836)=0,"",ROUND((N(F836)+N(G836))*N(H836)/(1+N(H836)),2))</f>
        <v/>
      </c>
      <c r="J836" s="15">
        <f>IF(OR(B836&lt;&gt;"",D836&lt;&gt;"",F836&lt;&gt;"",G836&lt;&gt;""),ROUND(Einstellungen!$B$5+SUM(F$7:F836)-SUM(G$7:G836),2),"")</f>
        <v/>
      </c>
      <c r="K836" s="16">
        <f>IF(OR(B836&lt;&gt;"",D836&lt;&gt;"",F836&lt;&gt;"",G836&lt;&gt;""),MID(IF(AND(F836&lt;&gt;"",G836&lt;&gt;""),"; Einnahme und Ausgabe in einer Zeile","")&amp;IF(AND(F836="",G836=""),"; Betrag fehlt","")&amp;IF(B836="","; Datum fehlt",IF(B836&lt;MAX(B$6:B835),"; Datum früher als darüber","")&amp;IF(AND(Einstellungen!$B$6&lt;&gt;"",B836&lt;Einstellungen!$B$6),"; Datum vor dem Anfangsbestand",""))&amp;IF(C836="","; Beleg fehlt","")&amp;IF(N(J836)&lt;0,"; Kassenbestand negativ",""),3,250),"")</f>
        <v/>
      </c>
    </row>
    <row r="837">
      <c r="A837" s="9">
        <f>IF(OR(B837&lt;&gt;"",D837&lt;&gt;"",F837&lt;&gt;"",G837&lt;&gt;""),MAX(A$6:A836)+1,"")</f>
        <v/>
      </c>
      <c r="B837" s="10" t="n"/>
      <c r="C837" s="11" t="n"/>
      <c r="D837" s="12" t="n"/>
      <c r="E837" s="12" t="n"/>
      <c r="F837" s="13" t="n"/>
      <c r="G837" s="13" t="n"/>
      <c r="H837" s="14" t="n"/>
      <c r="I837" s="15">
        <f>IF(N(F837)+N(G837)=0,"",ROUND((N(F837)+N(G837))*N(H837)/(1+N(H837)),2))</f>
        <v/>
      </c>
      <c r="J837" s="15">
        <f>IF(OR(B837&lt;&gt;"",D837&lt;&gt;"",F837&lt;&gt;"",G837&lt;&gt;""),ROUND(Einstellungen!$B$5+SUM(F$7:F837)-SUM(G$7:G837),2),"")</f>
        <v/>
      </c>
      <c r="K837" s="16">
        <f>IF(OR(B837&lt;&gt;"",D837&lt;&gt;"",F837&lt;&gt;"",G837&lt;&gt;""),MID(IF(AND(F837&lt;&gt;"",G837&lt;&gt;""),"; Einnahme und Ausgabe in einer Zeile","")&amp;IF(AND(F837="",G837=""),"; Betrag fehlt","")&amp;IF(B837="","; Datum fehlt",IF(B837&lt;MAX(B$6:B836),"; Datum früher als darüber","")&amp;IF(AND(Einstellungen!$B$6&lt;&gt;"",B837&lt;Einstellungen!$B$6),"; Datum vor dem Anfangsbestand",""))&amp;IF(C837="","; Beleg fehlt","")&amp;IF(N(J837)&lt;0,"; Kassenbestand negativ",""),3,250),"")</f>
        <v/>
      </c>
    </row>
    <row r="838">
      <c r="A838" s="9">
        <f>IF(OR(B838&lt;&gt;"",D838&lt;&gt;"",F838&lt;&gt;"",G838&lt;&gt;""),MAX(A$6:A837)+1,"")</f>
        <v/>
      </c>
      <c r="B838" s="10" t="n"/>
      <c r="C838" s="11" t="n"/>
      <c r="D838" s="12" t="n"/>
      <c r="E838" s="12" t="n"/>
      <c r="F838" s="13" t="n"/>
      <c r="G838" s="13" t="n"/>
      <c r="H838" s="14" t="n"/>
      <c r="I838" s="15">
        <f>IF(N(F838)+N(G838)=0,"",ROUND((N(F838)+N(G838))*N(H838)/(1+N(H838)),2))</f>
        <v/>
      </c>
      <c r="J838" s="15">
        <f>IF(OR(B838&lt;&gt;"",D838&lt;&gt;"",F838&lt;&gt;"",G838&lt;&gt;""),ROUND(Einstellungen!$B$5+SUM(F$7:F838)-SUM(G$7:G838),2),"")</f>
        <v/>
      </c>
      <c r="K838" s="16">
        <f>IF(OR(B838&lt;&gt;"",D838&lt;&gt;"",F838&lt;&gt;"",G838&lt;&gt;""),MID(IF(AND(F838&lt;&gt;"",G838&lt;&gt;""),"; Einnahme und Ausgabe in einer Zeile","")&amp;IF(AND(F838="",G838=""),"; Betrag fehlt","")&amp;IF(B838="","; Datum fehlt",IF(B838&lt;MAX(B$6:B837),"; Datum früher als darüber","")&amp;IF(AND(Einstellungen!$B$6&lt;&gt;"",B838&lt;Einstellungen!$B$6),"; Datum vor dem Anfangsbestand",""))&amp;IF(C838="","; Beleg fehlt","")&amp;IF(N(J838)&lt;0,"; Kassenbestand negativ",""),3,250),"")</f>
        <v/>
      </c>
    </row>
    <row r="839">
      <c r="A839" s="9">
        <f>IF(OR(B839&lt;&gt;"",D839&lt;&gt;"",F839&lt;&gt;"",G839&lt;&gt;""),MAX(A$6:A838)+1,"")</f>
        <v/>
      </c>
      <c r="B839" s="10" t="n"/>
      <c r="C839" s="11" t="n"/>
      <c r="D839" s="12" t="n"/>
      <c r="E839" s="12" t="n"/>
      <c r="F839" s="13" t="n"/>
      <c r="G839" s="13" t="n"/>
      <c r="H839" s="14" t="n"/>
      <c r="I839" s="15">
        <f>IF(N(F839)+N(G839)=0,"",ROUND((N(F839)+N(G839))*N(H839)/(1+N(H839)),2))</f>
        <v/>
      </c>
      <c r="J839" s="15">
        <f>IF(OR(B839&lt;&gt;"",D839&lt;&gt;"",F839&lt;&gt;"",G839&lt;&gt;""),ROUND(Einstellungen!$B$5+SUM(F$7:F839)-SUM(G$7:G839),2),"")</f>
        <v/>
      </c>
      <c r="K839" s="16">
        <f>IF(OR(B839&lt;&gt;"",D839&lt;&gt;"",F839&lt;&gt;"",G839&lt;&gt;""),MID(IF(AND(F839&lt;&gt;"",G839&lt;&gt;""),"; Einnahme und Ausgabe in einer Zeile","")&amp;IF(AND(F839="",G839=""),"; Betrag fehlt","")&amp;IF(B839="","; Datum fehlt",IF(B839&lt;MAX(B$6:B838),"; Datum früher als darüber","")&amp;IF(AND(Einstellungen!$B$6&lt;&gt;"",B839&lt;Einstellungen!$B$6),"; Datum vor dem Anfangsbestand",""))&amp;IF(C839="","; Beleg fehlt","")&amp;IF(N(J839)&lt;0,"; Kassenbestand negativ",""),3,250),"")</f>
        <v/>
      </c>
    </row>
    <row r="840">
      <c r="A840" s="9">
        <f>IF(OR(B840&lt;&gt;"",D840&lt;&gt;"",F840&lt;&gt;"",G840&lt;&gt;""),MAX(A$6:A839)+1,"")</f>
        <v/>
      </c>
      <c r="B840" s="10" t="n"/>
      <c r="C840" s="11" t="n"/>
      <c r="D840" s="12" t="n"/>
      <c r="E840" s="12" t="n"/>
      <c r="F840" s="13" t="n"/>
      <c r="G840" s="13" t="n"/>
      <c r="H840" s="14" t="n"/>
      <c r="I840" s="15">
        <f>IF(N(F840)+N(G840)=0,"",ROUND((N(F840)+N(G840))*N(H840)/(1+N(H840)),2))</f>
        <v/>
      </c>
      <c r="J840" s="15">
        <f>IF(OR(B840&lt;&gt;"",D840&lt;&gt;"",F840&lt;&gt;"",G840&lt;&gt;""),ROUND(Einstellungen!$B$5+SUM(F$7:F840)-SUM(G$7:G840),2),"")</f>
        <v/>
      </c>
      <c r="K840" s="16">
        <f>IF(OR(B840&lt;&gt;"",D840&lt;&gt;"",F840&lt;&gt;"",G840&lt;&gt;""),MID(IF(AND(F840&lt;&gt;"",G840&lt;&gt;""),"; Einnahme und Ausgabe in einer Zeile","")&amp;IF(AND(F840="",G840=""),"; Betrag fehlt","")&amp;IF(B840="","; Datum fehlt",IF(B840&lt;MAX(B$6:B839),"; Datum früher als darüber","")&amp;IF(AND(Einstellungen!$B$6&lt;&gt;"",B840&lt;Einstellungen!$B$6),"; Datum vor dem Anfangsbestand",""))&amp;IF(C840="","; Beleg fehlt","")&amp;IF(N(J840)&lt;0,"; Kassenbestand negativ",""),3,250),"")</f>
        <v/>
      </c>
    </row>
    <row r="841">
      <c r="A841" s="9">
        <f>IF(OR(B841&lt;&gt;"",D841&lt;&gt;"",F841&lt;&gt;"",G841&lt;&gt;""),MAX(A$6:A840)+1,"")</f>
        <v/>
      </c>
      <c r="B841" s="10" t="n"/>
      <c r="C841" s="11" t="n"/>
      <c r="D841" s="12" t="n"/>
      <c r="E841" s="12" t="n"/>
      <c r="F841" s="13" t="n"/>
      <c r="G841" s="13" t="n"/>
      <c r="H841" s="14" t="n"/>
      <c r="I841" s="15">
        <f>IF(N(F841)+N(G841)=0,"",ROUND((N(F841)+N(G841))*N(H841)/(1+N(H841)),2))</f>
        <v/>
      </c>
      <c r="J841" s="15">
        <f>IF(OR(B841&lt;&gt;"",D841&lt;&gt;"",F841&lt;&gt;"",G841&lt;&gt;""),ROUND(Einstellungen!$B$5+SUM(F$7:F841)-SUM(G$7:G841),2),"")</f>
        <v/>
      </c>
      <c r="K841" s="16">
        <f>IF(OR(B841&lt;&gt;"",D841&lt;&gt;"",F841&lt;&gt;"",G841&lt;&gt;""),MID(IF(AND(F841&lt;&gt;"",G841&lt;&gt;""),"; Einnahme und Ausgabe in einer Zeile","")&amp;IF(AND(F841="",G841=""),"; Betrag fehlt","")&amp;IF(B841="","; Datum fehlt",IF(B841&lt;MAX(B$6:B840),"; Datum früher als darüber","")&amp;IF(AND(Einstellungen!$B$6&lt;&gt;"",B841&lt;Einstellungen!$B$6),"; Datum vor dem Anfangsbestand",""))&amp;IF(C841="","; Beleg fehlt","")&amp;IF(N(J841)&lt;0,"; Kassenbestand negativ",""),3,250),"")</f>
        <v/>
      </c>
    </row>
    <row r="842">
      <c r="A842" s="9">
        <f>IF(OR(B842&lt;&gt;"",D842&lt;&gt;"",F842&lt;&gt;"",G842&lt;&gt;""),MAX(A$6:A841)+1,"")</f>
        <v/>
      </c>
      <c r="B842" s="10" t="n"/>
      <c r="C842" s="11" t="n"/>
      <c r="D842" s="12" t="n"/>
      <c r="E842" s="12" t="n"/>
      <c r="F842" s="13" t="n"/>
      <c r="G842" s="13" t="n"/>
      <c r="H842" s="14" t="n"/>
      <c r="I842" s="15">
        <f>IF(N(F842)+N(G842)=0,"",ROUND((N(F842)+N(G842))*N(H842)/(1+N(H842)),2))</f>
        <v/>
      </c>
      <c r="J842" s="15">
        <f>IF(OR(B842&lt;&gt;"",D842&lt;&gt;"",F842&lt;&gt;"",G842&lt;&gt;""),ROUND(Einstellungen!$B$5+SUM(F$7:F842)-SUM(G$7:G842),2),"")</f>
        <v/>
      </c>
      <c r="K842" s="16">
        <f>IF(OR(B842&lt;&gt;"",D842&lt;&gt;"",F842&lt;&gt;"",G842&lt;&gt;""),MID(IF(AND(F842&lt;&gt;"",G842&lt;&gt;""),"; Einnahme und Ausgabe in einer Zeile","")&amp;IF(AND(F842="",G842=""),"; Betrag fehlt","")&amp;IF(B842="","; Datum fehlt",IF(B842&lt;MAX(B$6:B841),"; Datum früher als darüber","")&amp;IF(AND(Einstellungen!$B$6&lt;&gt;"",B842&lt;Einstellungen!$B$6),"; Datum vor dem Anfangsbestand",""))&amp;IF(C842="","; Beleg fehlt","")&amp;IF(N(J842)&lt;0,"; Kassenbestand negativ",""),3,250),"")</f>
        <v/>
      </c>
    </row>
    <row r="843">
      <c r="A843" s="9">
        <f>IF(OR(B843&lt;&gt;"",D843&lt;&gt;"",F843&lt;&gt;"",G843&lt;&gt;""),MAX(A$6:A842)+1,"")</f>
        <v/>
      </c>
      <c r="B843" s="10" t="n"/>
      <c r="C843" s="11" t="n"/>
      <c r="D843" s="12" t="n"/>
      <c r="E843" s="12" t="n"/>
      <c r="F843" s="13" t="n"/>
      <c r="G843" s="13" t="n"/>
      <c r="H843" s="14" t="n"/>
      <c r="I843" s="15">
        <f>IF(N(F843)+N(G843)=0,"",ROUND((N(F843)+N(G843))*N(H843)/(1+N(H843)),2))</f>
        <v/>
      </c>
      <c r="J843" s="15">
        <f>IF(OR(B843&lt;&gt;"",D843&lt;&gt;"",F843&lt;&gt;"",G843&lt;&gt;""),ROUND(Einstellungen!$B$5+SUM(F$7:F843)-SUM(G$7:G843),2),"")</f>
        <v/>
      </c>
      <c r="K843" s="16">
        <f>IF(OR(B843&lt;&gt;"",D843&lt;&gt;"",F843&lt;&gt;"",G843&lt;&gt;""),MID(IF(AND(F843&lt;&gt;"",G843&lt;&gt;""),"; Einnahme und Ausgabe in einer Zeile","")&amp;IF(AND(F843="",G843=""),"; Betrag fehlt","")&amp;IF(B843="","; Datum fehlt",IF(B843&lt;MAX(B$6:B842),"; Datum früher als darüber","")&amp;IF(AND(Einstellungen!$B$6&lt;&gt;"",B843&lt;Einstellungen!$B$6),"; Datum vor dem Anfangsbestand",""))&amp;IF(C843="","; Beleg fehlt","")&amp;IF(N(J843)&lt;0,"; Kassenbestand negativ",""),3,250),"")</f>
        <v/>
      </c>
    </row>
    <row r="844">
      <c r="A844" s="9">
        <f>IF(OR(B844&lt;&gt;"",D844&lt;&gt;"",F844&lt;&gt;"",G844&lt;&gt;""),MAX(A$6:A843)+1,"")</f>
        <v/>
      </c>
      <c r="B844" s="10" t="n"/>
      <c r="C844" s="11" t="n"/>
      <c r="D844" s="12" t="n"/>
      <c r="E844" s="12" t="n"/>
      <c r="F844" s="13" t="n"/>
      <c r="G844" s="13" t="n"/>
      <c r="H844" s="14" t="n"/>
      <c r="I844" s="15">
        <f>IF(N(F844)+N(G844)=0,"",ROUND((N(F844)+N(G844))*N(H844)/(1+N(H844)),2))</f>
        <v/>
      </c>
      <c r="J844" s="15">
        <f>IF(OR(B844&lt;&gt;"",D844&lt;&gt;"",F844&lt;&gt;"",G844&lt;&gt;""),ROUND(Einstellungen!$B$5+SUM(F$7:F844)-SUM(G$7:G844),2),"")</f>
        <v/>
      </c>
      <c r="K844" s="16">
        <f>IF(OR(B844&lt;&gt;"",D844&lt;&gt;"",F844&lt;&gt;"",G844&lt;&gt;""),MID(IF(AND(F844&lt;&gt;"",G844&lt;&gt;""),"; Einnahme und Ausgabe in einer Zeile","")&amp;IF(AND(F844="",G844=""),"; Betrag fehlt","")&amp;IF(B844="","; Datum fehlt",IF(B844&lt;MAX(B$6:B843),"; Datum früher als darüber","")&amp;IF(AND(Einstellungen!$B$6&lt;&gt;"",B844&lt;Einstellungen!$B$6),"; Datum vor dem Anfangsbestand",""))&amp;IF(C844="","; Beleg fehlt","")&amp;IF(N(J844)&lt;0,"; Kassenbestand negativ",""),3,250),"")</f>
        <v/>
      </c>
    </row>
    <row r="845">
      <c r="A845" s="9">
        <f>IF(OR(B845&lt;&gt;"",D845&lt;&gt;"",F845&lt;&gt;"",G845&lt;&gt;""),MAX(A$6:A844)+1,"")</f>
        <v/>
      </c>
      <c r="B845" s="10" t="n"/>
      <c r="C845" s="11" t="n"/>
      <c r="D845" s="12" t="n"/>
      <c r="E845" s="12" t="n"/>
      <c r="F845" s="13" t="n"/>
      <c r="G845" s="13" t="n"/>
      <c r="H845" s="14" t="n"/>
      <c r="I845" s="15">
        <f>IF(N(F845)+N(G845)=0,"",ROUND((N(F845)+N(G845))*N(H845)/(1+N(H845)),2))</f>
        <v/>
      </c>
      <c r="J845" s="15">
        <f>IF(OR(B845&lt;&gt;"",D845&lt;&gt;"",F845&lt;&gt;"",G845&lt;&gt;""),ROUND(Einstellungen!$B$5+SUM(F$7:F845)-SUM(G$7:G845),2),"")</f>
        <v/>
      </c>
      <c r="K845" s="16">
        <f>IF(OR(B845&lt;&gt;"",D845&lt;&gt;"",F845&lt;&gt;"",G845&lt;&gt;""),MID(IF(AND(F845&lt;&gt;"",G845&lt;&gt;""),"; Einnahme und Ausgabe in einer Zeile","")&amp;IF(AND(F845="",G845=""),"; Betrag fehlt","")&amp;IF(B845="","; Datum fehlt",IF(B845&lt;MAX(B$6:B844),"; Datum früher als darüber","")&amp;IF(AND(Einstellungen!$B$6&lt;&gt;"",B845&lt;Einstellungen!$B$6),"; Datum vor dem Anfangsbestand",""))&amp;IF(C845="","; Beleg fehlt","")&amp;IF(N(J845)&lt;0,"; Kassenbestand negativ",""),3,250),"")</f>
        <v/>
      </c>
    </row>
    <row r="846">
      <c r="A846" s="9">
        <f>IF(OR(B846&lt;&gt;"",D846&lt;&gt;"",F846&lt;&gt;"",G846&lt;&gt;""),MAX(A$6:A845)+1,"")</f>
        <v/>
      </c>
      <c r="B846" s="10" t="n"/>
      <c r="C846" s="11" t="n"/>
      <c r="D846" s="12" t="n"/>
      <c r="E846" s="12" t="n"/>
      <c r="F846" s="13" t="n"/>
      <c r="G846" s="13" t="n"/>
      <c r="H846" s="14" t="n"/>
      <c r="I846" s="15">
        <f>IF(N(F846)+N(G846)=0,"",ROUND((N(F846)+N(G846))*N(H846)/(1+N(H846)),2))</f>
        <v/>
      </c>
      <c r="J846" s="15">
        <f>IF(OR(B846&lt;&gt;"",D846&lt;&gt;"",F846&lt;&gt;"",G846&lt;&gt;""),ROUND(Einstellungen!$B$5+SUM(F$7:F846)-SUM(G$7:G846),2),"")</f>
        <v/>
      </c>
      <c r="K846" s="16">
        <f>IF(OR(B846&lt;&gt;"",D846&lt;&gt;"",F846&lt;&gt;"",G846&lt;&gt;""),MID(IF(AND(F846&lt;&gt;"",G846&lt;&gt;""),"; Einnahme und Ausgabe in einer Zeile","")&amp;IF(AND(F846="",G846=""),"; Betrag fehlt","")&amp;IF(B846="","; Datum fehlt",IF(B846&lt;MAX(B$6:B845),"; Datum früher als darüber","")&amp;IF(AND(Einstellungen!$B$6&lt;&gt;"",B846&lt;Einstellungen!$B$6),"; Datum vor dem Anfangsbestand",""))&amp;IF(C846="","; Beleg fehlt","")&amp;IF(N(J846)&lt;0,"; Kassenbestand negativ",""),3,250),"")</f>
        <v/>
      </c>
    </row>
    <row r="847">
      <c r="A847" s="9">
        <f>IF(OR(B847&lt;&gt;"",D847&lt;&gt;"",F847&lt;&gt;"",G847&lt;&gt;""),MAX(A$6:A846)+1,"")</f>
        <v/>
      </c>
      <c r="B847" s="10" t="n"/>
      <c r="C847" s="11" t="n"/>
      <c r="D847" s="12" t="n"/>
      <c r="E847" s="12" t="n"/>
      <c r="F847" s="13" t="n"/>
      <c r="G847" s="13" t="n"/>
      <c r="H847" s="14" t="n"/>
      <c r="I847" s="15">
        <f>IF(N(F847)+N(G847)=0,"",ROUND((N(F847)+N(G847))*N(H847)/(1+N(H847)),2))</f>
        <v/>
      </c>
      <c r="J847" s="15">
        <f>IF(OR(B847&lt;&gt;"",D847&lt;&gt;"",F847&lt;&gt;"",G847&lt;&gt;""),ROUND(Einstellungen!$B$5+SUM(F$7:F847)-SUM(G$7:G847),2),"")</f>
        <v/>
      </c>
      <c r="K847" s="16">
        <f>IF(OR(B847&lt;&gt;"",D847&lt;&gt;"",F847&lt;&gt;"",G847&lt;&gt;""),MID(IF(AND(F847&lt;&gt;"",G847&lt;&gt;""),"; Einnahme und Ausgabe in einer Zeile","")&amp;IF(AND(F847="",G847=""),"; Betrag fehlt","")&amp;IF(B847="","; Datum fehlt",IF(B847&lt;MAX(B$6:B846),"; Datum früher als darüber","")&amp;IF(AND(Einstellungen!$B$6&lt;&gt;"",B847&lt;Einstellungen!$B$6),"; Datum vor dem Anfangsbestand",""))&amp;IF(C847="","; Beleg fehlt","")&amp;IF(N(J847)&lt;0,"; Kassenbestand negativ",""),3,250),"")</f>
        <v/>
      </c>
    </row>
    <row r="848">
      <c r="A848" s="9">
        <f>IF(OR(B848&lt;&gt;"",D848&lt;&gt;"",F848&lt;&gt;"",G848&lt;&gt;""),MAX(A$6:A847)+1,"")</f>
        <v/>
      </c>
      <c r="B848" s="10" t="n"/>
      <c r="C848" s="11" t="n"/>
      <c r="D848" s="12" t="n"/>
      <c r="E848" s="12" t="n"/>
      <c r="F848" s="13" t="n"/>
      <c r="G848" s="13" t="n"/>
      <c r="H848" s="14" t="n"/>
      <c r="I848" s="15">
        <f>IF(N(F848)+N(G848)=0,"",ROUND((N(F848)+N(G848))*N(H848)/(1+N(H848)),2))</f>
        <v/>
      </c>
      <c r="J848" s="15">
        <f>IF(OR(B848&lt;&gt;"",D848&lt;&gt;"",F848&lt;&gt;"",G848&lt;&gt;""),ROUND(Einstellungen!$B$5+SUM(F$7:F848)-SUM(G$7:G848),2),"")</f>
        <v/>
      </c>
      <c r="K848" s="16">
        <f>IF(OR(B848&lt;&gt;"",D848&lt;&gt;"",F848&lt;&gt;"",G848&lt;&gt;""),MID(IF(AND(F848&lt;&gt;"",G848&lt;&gt;""),"; Einnahme und Ausgabe in einer Zeile","")&amp;IF(AND(F848="",G848=""),"; Betrag fehlt","")&amp;IF(B848="","; Datum fehlt",IF(B848&lt;MAX(B$6:B847),"; Datum früher als darüber","")&amp;IF(AND(Einstellungen!$B$6&lt;&gt;"",B848&lt;Einstellungen!$B$6),"; Datum vor dem Anfangsbestand",""))&amp;IF(C848="","; Beleg fehlt","")&amp;IF(N(J848)&lt;0,"; Kassenbestand negativ",""),3,250),"")</f>
        <v/>
      </c>
    </row>
    <row r="849">
      <c r="A849" s="9">
        <f>IF(OR(B849&lt;&gt;"",D849&lt;&gt;"",F849&lt;&gt;"",G849&lt;&gt;""),MAX(A$6:A848)+1,"")</f>
        <v/>
      </c>
      <c r="B849" s="10" t="n"/>
      <c r="C849" s="11" t="n"/>
      <c r="D849" s="12" t="n"/>
      <c r="E849" s="12" t="n"/>
      <c r="F849" s="13" t="n"/>
      <c r="G849" s="13" t="n"/>
      <c r="H849" s="14" t="n"/>
      <c r="I849" s="15">
        <f>IF(N(F849)+N(G849)=0,"",ROUND((N(F849)+N(G849))*N(H849)/(1+N(H849)),2))</f>
        <v/>
      </c>
      <c r="J849" s="15">
        <f>IF(OR(B849&lt;&gt;"",D849&lt;&gt;"",F849&lt;&gt;"",G849&lt;&gt;""),ROUND(Einstellungen!$B$5+SUM(F$7:F849)-SUM(G$7:G849),2),"")</f>
        <v/>
      </c>
      <c r="K849" s="16">
        <f>IF(OR(B849&lt;&gt;"",D849&lt;&gt;"",F849&lt;&gt;"",G849&lt;&gt;""),MID(IF(AND(F849&lt;&gt;"",G849&lt;&gt;""),"; Einnahme und Ausgabe in einer Zeile","")&amp;IF(AND(F849="",G849=""),"; Betrag fehlt","")&amp;IF(B849="","; Datum fehlt",IF(B849&lt;MAX(B$6:B848),"; Datum früher als darüber","")&amp;IF(AND(Einstellungen!$B$6&lt;&gt;"",B849&lt;Einstellungen!$B$6),"; Datum vor dem Anfangsbestand",""))&amp;IF(C849="","; Beleg fehlt","")&amp;IF(N(J849)&lt;0,"; Kassenbestand negativ",""),3,250),"")</f>
        <v/>
      </c>
    </row>
    <row r="850">
      <c r="A850" s="9">
        <f>IF(OR(B850&lt;&gt;"",D850&lt;&gt;"",F850&lt;&gt;"",G850&lt;&gt;""),MAX(A$6:A849)+1,"")</f>
        <v/>
      </c>
      <c r="B850" s="10" t="n"/>
      <c r="C850" s="11" t="n"/>
      <c r="D850" s="12" t="n"/>
      <c r="E850" s="12" t="n"/>
      <c r="F850" s="13" t="n"/>
      <c r="G850" s="13" t="n"/>
      <c r="H850" s="14" t="n"/>
      <c r="I850" s="15">
        <f>IF(N(F850)+N(G850)=0,"",ROUND((N(F850)+N(G850))*N(H850)/(1+N(H850)),2))</f>
        <v/>
      </c>
      <c r="J850" s="15">
        <f>IF(OR(B850&lt;&gt;"",D850&lt;&gt;"",F850&lt;&gt;"",G850&lt;&gt;""),ROUND(Einstellungen!$B$5+SUM(F$7:F850)-SUM(G$7:G850),2),"")</f>
        <v/>
      </c>
      <c r="K850" s="16">
        <f>IF(OR(B850&lt;&gt;"",D850&lt;&gt;"",F850&lt;&gt;"",G850&lt;&gt;""),MID(IF(AND(F850&lt;&gt;"",G850&lt;&gt;""),"; Einnahme und Ausgabe in einer Zeile","")&amp;IF(AND(F850="",G850=""),"; Betrag fehlt","")&amp;IF(B850="","; Datum fehlt",IF(B850&lt;MAX(B$6:B849),"; Datum früher als darüber","")&amp;IF(AND(Einstellungen!$B$6&lt;&gt;"",B850&lt;Einstellungen!$B$6),"; Datum vor dem Anfangsbestand",""))&amp;IF(C850="","; Beleg fehlt","")&amp;IF(N(J850)&lt;0,"; Kassenbestand negativ",""),3,250),"")</f>
        <v/>
      </c>
    </row>
    <row r="851">
      <c r="A851" s="9">
        <f>IF(OR(B851&lt;&gt;"",D851&lt;&gt;"",F851&lt;&gt;"",G851&lt;&gt;""),MAX(A$6:A850)+1,"")</f>
        <v/>
      </c>
      <c r="B851" s="10" t="n"/>
      <c r="C851" s="11" t="n"/>
      <c r="D851" s="12" t="n"/>
      <c r="E851" s="12" t="n"/>
      <c r="F851" s="13" t="n"/>
      <c r="G851" s="13" t="n"/>
      <c r="H851" s="14" t="n"/>
      <c r="I851" s="15">
        <f>IF(N(F851)+N(G851)=0,"",ROUND((N(F851)+N(G851))*N(H851)/(1+N(H851)),2))</f>
        <v/>
      </c>
      <c r="J851" s="15">
        <f>IF(OR(B851&lt;&gt;"",D851&lt;&gt;"",F851&lt;&gt;"",G851&lt;&gt;""),ROUND(Einstellungen!$B$5+SUM(F$7:F851)-SUM(G$7:G851),2),"")</f>
        <v/>
      </c>
      <c r="K851" s="16">
        <f>IF(OR(B851&lt;&gt;"",D851&lt;&gt;"",F851&lt;&gt;"",G851&lt;&gt;""),MID(IF(AND(F851&lt;&gt;"",G851&lt;&gt;""),"; Einnahme und Ausgabe in einer Zeile","")&amp;IF(AND(F851="",G851=""),"; Betrag fehlt","")&amp;IF(B851="","; Datum fehlt",IF(B851&lt;MAX(B$6:B850),"; Datum früher als darüber","")&amp;IF(AND(Einstellungen!$B$6&lt;&gt;"",B851&lt;Einstellungen!$B$6),"; Datum vor dem Anfangsbestand",""))&amp;IF(C851="","; Beleg fehlt","")&amp;IF(N(J851)&lt;0,"; Kassenbestand negativ",""),3,250),"")</f>
        <v/>
      </c>
    </row>
    <row r="852">
      <c r="A852" s="9">
        <f>IF(OR(B852&lt;&gt;"",D852&lt;&gt;"",F852&lt;&gt;"",G852&lt;&gt;""),MAX(A$6:A851)+1,"")</f>
        <v/>
      </c>
      <c r="B852" s="10" t="n"/>
      <c r="C852" s="11" t="n"/>
      <c r="D852" s="12" t="n"/>
      <c r="E852" s="12" t="n"/>
      <c r="F852" s="13" t="n"/>
      <c r="G852" s="13" t="n"/>
      <c r="H852" s="14" t="n"/>
      <c r="I852" s="15">
        <f>IF(N(F852)+N(G852)=0,"",ROUND((N(F852)+N(G852))*N(H852)/(1+N(H852)),2))</f>
        <v/>
      </c>
      <c r="J852" s="15">
        <f>IF(OR(B852&lt;&gt;"",D852&lt;&gt;"",F852&lt;&gt;"",G852&lt;&gt;""),ROUND(Einstellungen!$B$5+SUM(F$7:F852)-SUM(G$7:G852),2),"")</f>
        <v/>
      </c>
      <c r="K852" s="16">
        <f>IF(OR(B852&lt;&gt;"",D852&lt;&gt;"",F852&lt;&gt;"",G852&lt;&gt;""),MID(IF(AND(F852&lt;&gt;"",G852&lt;&gt;""),"; Einnahme und Ausgabe in einer Zeile","")&amp;IF(AND(F852="",G852=""),"; Betrag fehlt","")&amp;IF(B852="","; Datum fehlt",IF(B852&lt;MAX(B$6:B851),"; Datum früher als darüber","")&amp;IF(AND(Einstellungen!$B$6&lt;&gt;"",B852&lt;Einstellungen!$B$6),"; Datum vor dem Anfangsbestand",""))&amp;IF(C852="","; Beleg fehlt","")&amp;IF(N(J852)&lt;0,"; Kassenbestand negativ",""),3,250),"")</f>
        <v/>
      </c>
    </row>
    <row r="853">
      <c r="A853" s="9">
        <f>IF(OR(B853&lt;&gt;"",D853&lt;&gt;"",F853&lt;&gt;"",G853&lt;&gt;""),MAX(A$6:A852)+1,"")</f>
        <v/>
      </c>
      <c r="B853" s="10" t="n"/>
      <c r="C853" s="11" t="n"/>
      <c r="D853" s="12" t="n"/>
      <c r="E853" s="12" t="n"/>
      <c r="F853" s="13" t="n"/>
      <c r="G853" s="13" t="n"/>
      <c r="H853" s="14" t="n"/>
      <c r="I853" s="15">
        <f>IF(N(F853)+N(G853)=0,"",ROUND((N(F853)+N(G853))*N(H853)/(1+N(H853)),2))</f>
        <v/>
      </c>
      <c r="J853" s="15">
        <f>IF(OR(B853&lt;&gt;"",D853&lt;&gt;"",F853&lt;&gt;"",G853&lt;&gt;""),ROUND(Einstellungen!$B$5+SUM(F$7:F853)-SUM(G$7:G853),2),"")</f>
        <v/>
      </c>
      <c r="K853" s="16">
        <f>IF(OR(B853&lt;&gt;"",D853&lt;&gt;"",F853&lt;&gt;"",G853&lt;&gt;""),MID(IF(AND(F853&lt;&gt;"",G853&lt;&gt;""),"; Einnahme und Ausgabe in einer Zeile","")&amp;IF(AND(F853="",G853=""),"; Betrag fehlt","")&amp;IF(B853="","; Datum fehlt",IF(B853&lt;MAX(B$6:B852),"; Datum früher als darüber","")&amp;IF(AND(Einstellungen!$B$6&lt;&gt;"",B853&lt;Einstellungen!$B$6),"; Datum vor dem Anfangsbestand",""))&amp;IF(C853="","; Beleg fehlt","")&amp;IF(N(J853)&lt;0,"; Kassenbestand negativ",""),3,250),"")</f>
        <v/>
      </c>
    </row>
    <row r="854">
      <c r="A854" s="9">
        <f>IF(OR(B854&lt;&gt;"",D854&lt;&gt;"",F854&lt;&gt;"",G854&lt;&gt;""),MAX(A$6:A853)+1,"")</f>
        <v/>
      </c>
      <c r="B854" s="10" t="n"/>
      <c r="C854" s="11" t="n"/>
      <c r="D854" s="12" t="n"/>
      <c r="E854" s="12" t="n"/>
      <c r="F854" s="13" t="n"/>
      <c r="G854" s="13" t="n"/>
      <c r="H854" s="14" t="n"/>
      <c r="I854" s="15">
        <f>IF(N(F854)+N(G854)=0,"",ROUND((N(F854)+N(G854))*N(H854)/(1+N(H854)),2))</f>
        <v/>
      </c>
      <c r="J854" s="15">
        <f>IF(OR(B854&lt;&gt;"",D854&lt;&gt;"",F854&lt;&gt;"",G854&lt;&gt;""),ROUND(Einstellungen!$B$5+SUM(F$7:F854)-SUM(G$7:G854),2),"")</f>
        <v/>
      </c>
      <c r="K854" s="16">
        <f>IF(OR(B854&lt;&gt;"",D854&lt;&gt;"",F854&lt;&gt;"",G854&lt;&gt;""),MID(IF(AND(F854&lt;&gt;"",G854&lt;&gt;""),"; Einnahme und Ausgabe in einer Zeile","")&amp;IF(AND(F854="",G854=""),"; Betrag fehlt","")&amp;IF(B854="","; Datum fehlt",IF(B854&lt;MAX(B$6:B853),"; Datum früher als darüber","")&amp;IF(AND(Einstellungen!$B$6&lt;&gt;"",B854&lt;Einstellungen!$B$6),"; Datum vor dem Anfangsbestand",""))&amp;IF(C854="","; Beleg fehlt","")&amp;IF(N(J854)&lt;0,"; Kassenbestand negativ",""),3,250),"")</f>
        <v/>
      </c>
    </row>
    <row r="855">
      <c r="A855" s="9">
        <f>IF(OR(B855&lt;&gt;"",D855&lt;&gt;"",F855&lt;&gt;"",G855&lt;&gt;""),MAX(A$6:A854)+1,"")</f>
        <v/>
      </c>
      <c r="B855" s="10" t="n"/>
      <c r="C855" s="11" t="n"/>
      <c r="D855" s="12" t="n"/>
      <c r="E855" s="12" t="n"/>
      <c r="F855" s="13" t="n"/>
      <c r="G855" s="13" t="n"/>
      <c r="H855" s="14" t="n"/>
      <c r="I855" s="15">
        <f>IF(N(F855)+N(G855)=0,"",ROUND((N(F855)+N(G855))*N(H855)/(1+N(H855)),2))</f>
        <v/>
      </c>
      <c r="J855" s="15">
        <f>IF(OR(B855&lt;&gt;"",D855&lt;&gt;"",F855&lt;&gt;"",G855&lt;&gt;""),ROUND(Einstellungen!$B$5+SUM(F$7:F855)-SUM(G$7:G855),2),"")</f>
        <v/>
      </c>
      <c r="K855" s="16">
        <f>IF(OR(B855&lt;&gt;"",D855&lt;&gt;"",F855&lt;&gt;"",G855&lt;&gt;""),MID(IF(AND(F855&lt;&gt;"",G855&lt;&gt;""),"; Einnahme und Ausgabe in einer Zeile","")&amp;IF(AND(F855="",G855=""),"; Betrag fehlt","")&amp;IF(B855="","; Datum fehlt",IF(B855&lt;MAX(B$6:B854),"; Datum früher als darüber","")&amp;IF(AND(Einstellungen!$B$6&lt;&gt;"",B855&lt;Einstellungen!$B$6),"; Datum vor dem Anfangsbestand",""))&amp;IF(C855="","; Beleg fehlt","")&amp;IF(N(J855)&lt;0,"; Kassenbestand negativ",""),3,250),"")</f>
        <v/>
      </c>
    </row>
    <row r="856">
      <c r="A856" s="9">
        <f>IF(OR(B856&lt;&gt;"",D856&lt;&gt;"",F856&lt;&gt;"",G856&lt;&gt;""),MAX(A$6:A855)+1,"")</f>
        <v/>
      </c>
      <c r="B856" s="10" t="n"/>
      <c r="C856" s="11" t="n"/>
      <c r="D856" s="12" t="n"/>
      <c r="E856" s="12" t="n"/>
      <c r="F856" s="13" t="n"/>
      <c r="G856" s="13" t="n"/>
      <c r="H856" s="14" t="n"/>
      <c r="I856" s="15">
        <f>IF(N(F856)+N(G856)=0,"",ROUND((N(F856)+N(G856))*N(H856)/(1+N(H856)),2))</f>
        <v/>
      </c>
      <c r="J856" s="15">
        <f>IF(OR(B856&lt;&gt;"",D856&lt;&gt;"",F856&lt;&gt;"",G856&lt;&gt;""),ROUND(Einstellungen!$B$5+SUM(F$7:F856)-SUM(G$7:G856),2),"")</f>
        <v/>
      </c>
      <c r="K856" s="16">
        <f>IF(OR(B856&lt;&gt;"",D856&lt;&gt;"",F856&lt;&gt;"",G856&lt;&gt;""),MID(IF(AND(F856&lt;&gt;"",G856&lt;&gt;""),"; Einnahme und Ausgabe in einer Zeile","")&amp;IF(AND(F856="",G856=""),"; Betrag fehlt","")&amp;IF(B856="","; Datum fehlt",IF(B856&lt;MAX(B$6:B855),"; Datum früher als darüber","")&amp;IF(AND(Einstellungen!$B$6&lt;&gt;"",B856&lt;Einstellungen!$B$6),"; Datum vor dem Anfangsbestand",""))&amp;IF(C856="","; Beleg fehlt","")&amp;IF(N(J856)&lt;0,"; Kassenbestand negativ",""),3,250),"")</f>
        <v/>
      </c>
    </row>
    <row r="857">
      <c r="A857" s="9">
        <f>IF(OR(B857&lt;&gt;"",D857&lt;&gt;"",F857&lt;&gt;"",G857&lt;&gt;""),MAX(A$6:A856)+1,"")</f>
        <v/>
      </c>
      <c r="B857" s="10" t="n"/>
      <c r="C857" s="11" t="n"/>
      <c r="D857" s="12" t="n"/>
      <c r="E857" s="12" t="n"/>
      <c r="F857" s="13" t="n"/>
      <c r="G857" s="13" t="n"/>
      <c r="H857" s="14" t="n"/>
      <c r="I857" s="15">
        <f>IF(N(F857)+N(G857)=0,"",ROUND((N(F857)+N(G857))*N(H857)/(1+N(H857)),2))</f>
        <v/>
      </c>
      <c r="J857" s="15">
        <f>IF(OR(B857&lt;&gt;"",D857&lt;&gt;"",F857&lt;&gt;"",G857&lt;&gt;""),ROUND(Einstellungen!$B$5+SUM(F$7:F857)-SUM(G$7:G857),2),"")</f>
        <v/>
      </c>
      <c r="K857" s="16">
        <f>IF(OR(B857&lt;&gt;"",D857&lt;&gt;"",F857&lt;&gt;"",G857&lt;&gt;""),MID(IF(AND(F857&lt;&gt;"",G857&lt;&gt;""),"; Einnahme und Ausgabe in einer Zeile","")&amp;IF(AND(F857="",G857=""),"; Betrag fehlt","")&amp;IF(B857="","; Datum fehlt",IF(B857&lt;MAX(B$6:B856),"; Datum früher als darüber","")&amp;IF(AND(Einstellungen!$B$6&lt;&gt;"",B857&lt;Einstellungen!$B$6),"; Datum vor dem Anfangsbestand",""))&amp;IF(C857="","; Beleg fehlt","")&amp;IF(N(J857)&lt;0,"; Kassenbestand negativ",""),3,250),"")</f>
        <v/>
      </c>
    </row>
    <row r="858">
      <c r="A858" s="9">
        <f>IF(OR(B858&lt;&gt;"",D858&lt;&gt;"",F858&lt;&gt;"",G858&lt;&gt;""),MAX(A$6:A857)+1,"")</f>
        <v/>
      </c>
      <c r="B858" s="10" t="n"/>
      <c r="C858" s="11" t="n"/>
      <c r="D858" s="12" t="n"/>
      <c r="E858" s="12" t="n"/>
      <c r="F858" s="13" t="n"/>
      <c r="G858" s="13" t="n"/>
      <c r="H858" s="14" t="n"/>
      <c r="I858" s="15">
        <f>IF(N(F858)+N(G858)=0,"",ROUND((N(F858)+N(G858))*N(H858)/(1+N(H858)),2))</f>
        <v/>
      </c>
      <c r="J858" s="15">
        <f>IF(OR(B858&lt;&gt;"",D858&lt;&gt;"",F858&lt;&gt;"",G858&lt;&gt;""),ROUND(Einstellungen!$B$5+SUM(F$7:F858)-SUM(G$7:G858),2),"")</f>
        <v/>
      </c>
      <c r="K858" s="16">
        <f>IF(OR(B858&lt;&gt;"",D858&lt;&gt;"",F858&lt;&gt;"",G858&lt;&gt;""),MID(IF(AND(F858&lt;&gt;"",G858&lt;&gt;""),"; Einnahme und Ausgabe in einer Zeile","")&amp;IF(AND(F858="",G858=""),"; Betrag fehlt","")&amp;IF(B858="","; Datum fehlt",IF(B858&lt;MAX(B$6:B857),"; Datum früher als darüber","")&amp;IF(AND(Einstellungen!$B$6&lt;&gt;"",B858&lt;Einstellungen!$B$6),"; Datum vor dem Anfangsbestand",""))&amp;IF(C858="","; Beleg fehlt","")&amp;IF(N(J858)&lt;0,"; Kassenbestand negativ",""),3,250),"")</f>
        <v/>
      </c>
    </row>
    <row r="859">
      <c r="A859" s="9">
        <f>IF(OR(B859&lt;&gt;"",D859&lt;&gt;"",F859&lt;&gt;"",G859&lt;&gt;""),MAX(A$6:A858)+1,"")</f>
        <v/>
      </c>
      <c r="B859" s="10" t="n"/>
      <c r="C859" s="11" t="n"/>
      <c r="D859" s="12" t="n"/>
      <c r="E859" s="12" t="n"/>
      <c r="F859" s="13" t="n"/>
      <c r="G859" s="13" t="n"/>
      <c r="H859" s="14" t="n"/>
      <c r="I859" s="15">
        <f>IF(N(F859)+N(G859)=0,"",ROUND((N(F859)+N(G859))*N(H859)/(1+N(H859)),2))</f>
        <v/>
      </c>
      <c r="J859" s="15">
        <f>IF(OR(B859&lt;&gt;"",D859&lt;&gt;"",F859&lt;&gt;"",G859&lt;&gt;""),ROUND(Einstellungen!$B$5+SUM(F$7:F859)-SUM(G$7:G859),2),"")</f>
        <v/>
      </c>
      <c r="K859" s="16">
        <f>IF(OR(B859&lt;&gt;"",D859&lt;&gt;"",F859&lt;&gt;"",G859&lt;&gt;""),MID(IF(AND(F859&lt;&gt;"",G859&lt;&gt;""),"; Einnahme und Ausgabe in einer Zeile","")&amp;IF(AND(F859="",G859=""),"; Betrag fehlt","")&amp;IF(B859="","; Datum fehlt",IF(B859&lt;MAX(B$6:B858),"; Datum früher als darüber","")&amp;IF(AND(Einstellungen!$B$6&lt;&gt;"",B859&lt;Einstellungen!$B$6),"; Datum vor dem Anfangsbestand",""))&amp;IF(C859="","; Beleg fehlt","")&amp;IF(N(J859)&lt;0,"; Kassenbestand negativ",""),3,250),"")</f>
        <v/>
      </c>
    </row>
    <row r="860">
      <c r="A860" s="9">
        <f>IF(OR(B860&lt;&gt;"",D860&lt;&gt;"",F860&lt;&gt;"",G860&lt;&gt;""),MAX(A$6:A859)+1,"")</f>
        <v/>
      </c>
      <c r="B860" s="10" t="n"/>
      <c r="C860" s="11" t="n"/>
      <c r="D860" s="12" t="n"/>
      <c r="E860" s="12" t="n"/>
      <c r="F860" s="13" t="n"/>
      <c r="G860" s="13" t="n"/>
      <c r="H860" s="14" t="n"/>
      <c r="I860" s="15">
        <f>IF(N(F860)+N(G860)=0,"",ROUND((N(F860)+N(G860))*N(H860)/(1+N(H860)),2))</f>
        <v/>
      </c>
      <c r="J860" s="15">
        <f>IF(OR(B860&lt;&gt;"",D860&lt;&gt;"",F860&lt;&gt;"",G860&lt;&gt;""),ROUND(Einstellungen!$B$5+SUM(F$7:F860)-SUM(G$7:G860),2),"")</f>
        <v/>
      </c>
      <c r="K860" s="16">
        <f>IF(OR(B860&lt;&gt;"",D860&lt;&gt;"",F860&lt;&gt;"",G860&lt;&gt;""),MID(IF(AND(F860&lt;&gt;"",G860&lt;&gt;""),"; Einnahme und Ausgabe in einer Zeile","")&amp;IF(AND(F860="",G860=""),"; Betrag fehlt","")&amp;IF(B860="","; Datum fehlt",IF(B860&lt;MAX(B$6:B859),"; Datum früher als darüber","")&amp;IF(AND(Einstellungen!$B$6&lt;&gt;"",B860&lt;Einstellungen!$B$6),"; Datum vor dem Anfangsbestand",""))&amp;IF(C860="","; Beleg fehlt","")&amp;IF(N(J860)&lt;0,"; Kassenbestand negativ",""),3,250),"")</f>
        <v/>
      </c>
    </row>
    <row r="861">
      <c r="A861" s="9">
        <f>IF(OR(B861&lt;&gt;"",D861&lt;&gt;"",F861&lt;&gt;"",G861&lt;&gt;""),MAX(A$6:A860)+1,"")</f>
        <v/>
      </c>
      <c r="B861" s="10" t="n"/>
      <c r="C861" s="11" t="n"/>
      <c r="D861" s="12" t="n"/>
      <c r="E861" s="12" t="n"/>
      <c r="F861" s="13" t="n"/>
      <c r="G861" s="13" t="n"/>
      <c r="H861" s="14" t="n"/>
      <c r="I861" s="15">
        <f>IF(N(F861)+N(G861)=0,"",ROUND((N(F861)+N(G861))*N(H861)/(1+N(H861)),2))</f>
        <v/>
      </c>
      <c r="J861" s="15">
        <f>IF(OR(B861&lt;&gt;"",D861&lt;&gt;"",F861&lt;&gt;"",G861&lt;&gt;""),ROUND(Einstellungen!$B$5+SUM(F$7:F861)-SUM(G$7:G861),2),"")</f>
        <v/>
      </c>
      <c r="K861" s="16">
        <f>IF(OR(B861&lt;&gt;"",D861&lt;&gt;"",F861&lt;&gt;"",G861&lt;&gt;""),MID(IF(AND(F861&lt;&gt;"",G861&lt;&gt;""),"; Einnahme und Ausgabe in einer Zeile","")&amp;IF(AND(F861="",G861=""),"; Betrag fehlt","")&amp;IF(B861="","; Datum fehlt",IF(B861&lt;MAX(B$6:B860),"; Datum früher als darüber","")&amp;IF(AND(Einstellungen!$B$6&lt;&gt;"",B861&lt;Einstellungen!$B$6),"; Datum vor dem Anfangsbestand",""))&amp;IF(C861="","; Beleg fehlt","")&amp;IF(N(J861)&lt;0,"; Kassenbestand negativ",""),3,250),"")</f>
        <v/>
      </c>
    </row>
    <row r="862">
      <c r="A862" s="9">
        <f>IF(OR(B862&lt;&gt;"",D862&lt;&gt;"",F862&lt;&gt;"",G862&lt;&gt;""),MAX(A$6:A861)+1,"")</f>
        <v/>
      </c>
      <c r="B862" s="10" t="n"/>
      <c r="C862" s="11" t="n"/>
      <c r="D862" s="12" t="n"/>
      <c r="E862" s="12" t="n"/>
      <c r="F862" s="13" t="n"/>
      <c r="G862" s="13" t="n"/>
      <c r="H862" s="14" t="n"/>
      <c r="I862" s="15">
        <f>IF(N(F862)+N(G862)=0,"",ROUND((N(F862)+N(G862))*N(H862)/(1+N(H862)),2))</f>
        <v/>
      </c>
      <c r="J862" s="15">
        <f>IF(OR(B862&lt;&gt;"",D862&lt;&gt;"",F862&lt;&gt;"",G862&lt;&gt;""),ROUND(Einstellungen!$B$5+SUM(F$7:F862)-SUM(G$7:G862),2),"")</f>
        <v/>
      </c>
      <c r="K862" s="16">
        <f>IF(OR(B862&lt;&gt;"",D862&lt;&gt;"",F862&lt;&gt;"",G862&lt;&gt;""),MID(IF(AND(F862&lt;&gt;"",G862&lt;&gt;""),"; Einnahme und Ausgabe in einer Zeile","")&amp;IF(AND(F862="",G862=""),"; Betrag fehlt","")&amp;IF(B862="","; Datum fehlt",IF(B862&lt;MAX(B$6:B861),"; Datum früher als darüber","")&amp;IF(AND(Einstellungen!$B$6&lt;&gt;"",B862&lt;Einstellungen!$B$6),"; Datum vor dem Anfangsbestand",""))&amp;IF(C862="","; Beleg fehlt","")&amp;IF(N(J862)&lt;0,"; Kassenbestand negativ",""),3,250),"")</f>
        <v/>
      </c>
    </row>
    <row r="863">
      <c r="A863" s="9">
        <f>IF(OR(B863&lt;&gt;"",D863&lt;&gt;"",F863&lt;&gt;"",G863&lt;&gt;""),MAX(A$6:A862)+1,"")</f>
        <v/>
      </c>
      <c r="B863" s="10" t="n"/>
      <c r="C863" s="11" t="n"/>
      <c r="D863" s="12" t="n"/>
      <c r="E863" s="12" t="n"/>
      <c r="F863" s="13" t="n"/>
      <c r="G863" s="13" t="n"/>
      <c r="H863" s="14" t="n"/>
      <c r="I863" s="15">
        <f>IF(N(F863)+N(G863)=0,"",ROUND((N(F863)+N(G863))*N(H863)/(1+N(H863)),2))</f>
        <v/>
      </c>
      <c r="J863" s="15">
        <f>IF(OR(B863&lt;&gt;"",D863&lt;&gt;"",F863&lt;&gt;"",G863&lt;&gt;""),ROUND(Einstellungen!$B$5+SUM(F$7:F863)-SUM(G$7:G863),2),"")</f>
        <v/>
      </c>
      <c r="K863" s="16">
        <f>IF(OR(B863&lt;&gt;"",D863&lt;&gt;"",F863&lt;&gt;"",G863&lt;&gt;""),MID(IF(AND(F863&lt;&gt;"",G863&lt;&gt;""),"; Einnahme und Ausgabe in einer Zeile","")&amp;IF(AND(F863="",G863=""),"; Betrag fehlt","")&amp;IF(B863="","; Datum fehlt",IF(B863&lt;MAX(B$6:B862),"; Datum früher als darüber","")&amp;IF(AND(Einstellungen!$B$6&lt;&gt;"",B863&lt;Einstellungen!$B$6),"; Datum vor dem Anfangsbestand",""))&amp;IF(C863="","; Beleg fehlt","")&amp;IF(N(J863)&lt;0,"; Kassenbestand negativ",""),3,250),"")</f>
        <v/>
      </c>
    </row>
    <row r="864">
      <c r="A864" s="9">
        <f>IF(OR(B864&lt;&gt;"",D864&lt;&gt;"",F864&lt;&gt;"",G864&lt;&gt;""),MAX(A$6:A863)+1,"")</f>
        <v/>
      </c>
      <c r="B864" s="10" t="n"/>
      <c r="C864" s="11" t="n"/>
      <c r="D864" s="12" t="n"/>
      <c r="E864" s="12" t="n"/>
      <c r="F864" s="13" t="n"/>
      <c r="G864" s="13" t="n"/>
      <c r="H864" s="14" t="n"/>
      <c r="I864" s="15">
        <f>IF(N(F864)+N(G864)=0,"",ROUND((N(F864)+N(G864))*N(H864)/(1+N(H864)),2))</f>
        <v/>
      </c>
      <c r="J864" s="15">
        <f>IF(OR(B864&lt;&gt;"",D864&lt;&gt;"",F864&lt;&gt;"",G864&lt;&gt;""),ROUND(Einstellungen!$B$5+SUM(F$7:F864)-SUM(G$7:G864),2),"")</f>
        <v/>
      </c>
      <c r="K864" s="16">
        <f>IF(OR(B864&lt;&gt;"",D864&lt;&gt;"",F864&lt;&gt;"",G864&lt;&gt;""),MID(IF(AND(F864&lt;&gt;"",G864&lt;&gt;""),"; Einnahme und Ausgabe in einer Zeile","")&amp;IF(AND(F864="",G864=""),"; Betrag fehlt","")&amp;IF(B864="","; Datum fehlt",IF(B864&lt;MAX(B$6:B863),"; Datum früher als darüber","")&amp;IF(AND(Einstellungen!$B$6&lt;&gt;"",B864&lt;Einstellungen!$B$6),"; Datum vor dem Anfangsbestand",""))&amp;IF(C864="","; Beleg fehlt","")&amp;IF(N(J864)&lt;0,"; Kassenbestand negativ",""),3,250),"")</f>
        <v/>
      </c>
    </row>
    <row r="865">
      <c r="A865" s="9">
        <f>IF(OR(B865&lt;&gt;"",D865&lt;&gt;"",F865&lt;&gt;"",G865&lt;&gt;""),MAX(A$6:A864)+1,"")</f>
        <v/>
      </c>
      <c r="B865" s="10" t="n"/>
      <c r="C865" s="11" t="n"/>
      <c r="D865" s="12" t="n"/>
      <c r="E865" s="12" t="n"/>
      <c r="F865" s="13" t="n"/>
      <c r="G865" s="13" t="n"/>
      <c r="H865" s="14" t="n"/>
      <c r="I865" s="15">
        <f>IF(N(F865)+N(G865)=0,"",ROUND((N(F865)+N(G865))*N(H865)/(1+N(H865)),2))</f>
        <v/>
      </c>
      <c r="J865" s="15">
        <f>IF(OR(B865&lt;&gt;"",D865&lt;&gt;"",F865&lt;&gt;"",G865&lt;&gt;""),ROUND(Einstellungen!$B$5+SUM(F$7:F865)-SUM(G$7:G865),2),"")</f>
        <v/>
      </c>
      <c r="K865" s="16">
        <f>IF(OR(B865&lt;&gt;"",D865&lt;&gt;"",F865&lt;&gt;"",G865&lt;&gt;""),MID(IF(AND(F865&lt;&gt;"",G865&lt;&gt;""),"; Einnahme und Ausgabe in einer Zeile","")&amp;IF(AND(F865="",G865=""),"; Betrag fehlt","")&amp;IF(B865="","; Datum fehlt",IF(B865&lt;MAX(B$6:B864),"; Datum früher als darüber","")&amp;IF(AND(Einstellungen!$B$6&lt;&gt;"",B865&lt;Einstellungen!$B$6),"; Datum vor dem Anfangsbestand",""))&amp;IF(C865="","; Beleg fehlt","")&amp;IF(N(J865)&lt;0,"; Kassenbestand negativ",""),3,250),"")</f>
        <v/>
      </c>
    </row>
    <row r="866">
      <c r="A866" s="9">
        <f>IF(OR(B866&lt;&gt;"",D866&lt;&gt;"",F866&lt;&gt;"",G866&lt;&gt;""),MAX(A$6:A865)+1,"")</f>
        <v/>
      </c>
      <c r="B866" s="10" t="n"/>
      <c r="C866" s="11" t="n"/>
      <c r="D866" s="12" t="n"/>
      <c r="E866" s="12" t="n"/>
      <c r="F866" s="13" t="n"/>
      <c r="G866" s="13" t="n"/>
      <c r="H866" s="14" t="n"/>
      <c r="I866" s="15">
        <f>IF(N(F866)+N(G866)=0,"",ROUND((N(F866)+N(G866))*N(H866)/(1+N(H866)),2))</f>
        <v/>
      </c>
      <c r="J866" s="15">
        <f>IF(OR(B866&lt;&gt;"",D866&lt;&gt;"",F866&lt;&gt;"",G866&lt;&gt;""),ROUND(Einstellungen!$B$5+SUM(F$7:F866)-SUM(G$7:G866),2),"")</f>
        <v/>
      </c>
      <c r="K866" s="16">
        <f>IF(OR(B866&lt;&gt;"",D866&lt;&gt;"",F866&lt;&gt;"",G866&lt;&gt;""),MID(IF(AND(F866&lt;&gt;"",G866&lt;&gt;""),"; Einnahme und Ausgabe in einer Zeile","")&amp;IF(AND(F866="",G866=""),"; Betrag fehlt","")&amp;IF(B866="","; Datum fehlt",IF(B866&lt;MAX(B$6:B865),"; Datum früher als darüber","")&amp;IF(AND(Einstellungen!$B$6&lt;&gt;"",B866&lt;Einstellungen!$B$6),"; Datum vor dem Anfangsbestand",""))&amp;IF(C866="","; Beleg fehlt","")&amp;IF(N(J866)&lt;0,"; Kassenbestand negativ",""),3,250),"")</f>
        <v/>
      </c>
    </row>
    <row r="867">
      <c r="A867" s="9">
        <f>IF(OR(B867&lt;&gt;"",D867&lt;&gt;"",F867&lt;&gt;"",G867&lt;&gt;""),MAX(A$6:A866)+1,"")</f>
        <v/>
      </c>
      <c r="B867" s="10" t="n"/>
      <c r="C867" s="11" t="n"/>
      <c r="D867" s="12" t="n"/>
      <c r="E867" s="12" t="n"/>
      <c r="F867" s="13" t="n"/>
      <c r="G867" s="13" t="n"/>
      <c r="H867" s="14" t="n"/>
      <c r="I867" s="15">
        <f>IF(N(F867)+N(G867)=0,"",ROUND((N(F867)+N(G867))*N(H867)/(1+N(H867)),2))</f>
        <v/>
      </c>
      <c r="J867" s="15">
        <f>IF(OR(B867&lt;&gt;"",D867&lt;&gt;"",F867&lt;&gt;"",G867&lt;&gt;""),ROUND(Einstellungen!$B$5+SUM(F$7:F867)-SUM(G$7:G867),2),"")</f>
        <v/>
      </c>
      <c r="K867" s="16">
        <f>IF(OR(B867&lt;&gt;"",D867&lt;&gt;"",F867&lt;&gt;"",G867&lt;&gt;""),MID(IF(AND(F867&lt;&gt;"",G867&lt;&gt;""),"; Einnahme und Ausgabe in einer Zeile","")&amp;IF(AND(F867="",G867=""),"; Betrag fehlt","")&amp;IF(B867="","; Datum fehlt",IF(B867&lt;MAX(B$6:B866),"; Datum früher als darüber","")&amp;IF(AND(Einstellungen!$B$6&lt;&gt;"",B867&lt;Einstellungen!$B$6),"; Datum vor dem Anfangsbestand",""))&amp;IF(C867="","; Beleg fehlt","")&amp;IF(N(J867)&lt;0,"; Kassenbestand negativ",""),3,250),"")</f>
        <v/>
      </c>
    </row>
    <row r="868">
      <c r="A868" s="9">
        <f>IF(OR(B868&lt;&gt;"",D868&lt;&gt;"",F868&lt;&gt;"",G868&lt;&gt;""),MAX(A$6:A867)+1,"")</f>
        <v/>
      </c>
      <c r="B868" s="10" t="n"/>
      <c r="C868" s="11" t="n"/>
      <c r="D868" s="12" t="n"/>
      <c r="E868" s="12" t="n"/>
      <c r="F868" s="13" t="n"/>
      <c r="G868" s="13" t="n"/>
      <c r="H868" s="14" t="n"/>
      <c r="I868" s="15">
        <f>IF(N(F868)+N(G868)=0,"",ROUND((N(F868)+N(G868))*N(H868)/(1+N(H868)),2))</f>
        <v/>
      </c>
      <c r="J868" s="15">
        <f>IF(OR(B868&lt;&gt;"",D868&lt;&gt;"",F868&lt;&gt;"",G868&lt;&gt;""),ROUND(Einstellungen!$B$5+SUM(F$7:F868)-SUM(G$7:G868),2),"")</f>
        <v/>
      </c>
      <c r="K868" s="16">
        <f>IF(OR(B868&lt;&gt;"",D868&lt;&gt;"",F868&lt;&gt;"",G868&lt;&gt;""),MID(IF(AND(F868&lt;&gt;"",G868&lt;&gt;""),"; Einnahme und Ausgabe in einer Zeile","")&amp;IF(AND(F868="",G868=""),"; Betrag fehlt","")&amp;IF(B868="","; Datum fehlt",IF(B868&lt;MAX(B$6:B867),"; Datum früher als darüber","")&amp;IF(AND(Einstellungen!$B$6&lt;&gt;"",B868&lt;Einstellungen!$B$6),"; Datum vor dem Anfangsbestand",""))&amp;IF(C868="","; Beleg fehlt","")&amp;IF(N(J868)&lt;0,"; Kassenbestand negativ",""),3,250),"")</f>
        <v/>
      </c>
    </row>
    <row r="869">
      <c r="A869" s="9">
        <f>IF(OR(B869&lt;&gt;"",D869&lt;&gt;"",F869&lt;&gt;"",G869&lt;&gt;""),MAX(A$6:A868)+1,"")</f>
        <v/>
      </c>
      <c r="B869" s="10" t="n"/>
      <c r="C869" s="11" t="n"/>
      <c r="D869" s="12" t="n"/>
      <c r="E869" s="12" t="n"/>
      <c r="F869" s="13" t="n"/>
      <c r="G869" s="13" t="n"/>
      <c r="H869" s="14" t="n"/>
      <c r="I869" s="15">
        <f>IF(N(F869)+N(G869)=0,"",ROUND((N(F869)+N(G869))*N(H869)/(1+N(H869)),2))</f>
        <v/>
      </c>
      <c r="J869" s="15">
        <f>IF(OR(B869&lt;&gt;"",D869&lt;&gt;"",F869&lt;&gt;"",G869&lt;&gt;""),ROUND(Einstellungen!$B$5+SUM(F$7:F869)-SUM(G$7:G869),2),"")</f>
        <v/>
      </c>
      <c r="K869" s="16">
        <f>IF(OR(B869&lt;&gt;"",D869&lt;&gt;"",F869&lt;&gt;"",G869&lt;&gt;""),MID(IF(AND(F869&lt;&gt;"",G869&lt;&gt;""),"; Einnahme und Ausgabe in einer Zeile","")&amp;IF(AND(F869="",G869=""),"; Betrag fehlt","")&amp;IF(B869="","; Datum fehlt",IF(B869&lt;MAX(B$6:B868),"; Datum früher als darüber","")&amp;IF(AND(Einstellungen!$B$6&lt;&gt;"",B869&lt;Einstellungen!$B$6),"; Datum vor dem Anfangsbestand",""))&amp;IF(C869="","; Beleg fehlt","")&amp;IF(N(J869)&lt;0,"; Kassenbestand negativ",""),3,250),"")</f>
        <v/>
      </c>
    </row>
    <row r="870">
      <c r="A870" s="9">
        <f>IF(OR(B870&lt;&gt;"",D870&lt;&gt;"",F870&lt;&gt;"",G870&lt;&gt;""),MAX(A$6:A869)+1,"")</f>
        <v/>
      </c>
      <c r="B870" s="10" t="n"/>
      <c r="C870" s="11" t="n"/>
      <c r="D870" s="12" t="n"/>
      <c r="E870" s="12" t="n"/>
      <c r="F870" s="13" t="n"/>
      <c r="G870" s="13" t="n"/>
      <c r="H870" s="14" t="n"/>
      <c r="I870" s="15">
        <f>IF(N(F870)+N(G870)=0,"",ROUND((N(F870)+N(G870))*N(H870)/(1+N(H870)),2))</f>
        <v/>
      </c>
      <c r="J870" s="15">
        <f>IF(OR(B870&lt;&gt;"",D870&lt;&gt;"",F870&lt;&gt;"",G870&lt;&gt;""),ROUND(Einstellungen!$B$5+SUM(F$7:F870)-SUM(G$7:G870),2),"")</f>
        <v/>
      </c>
      <c r="K870" s="16">
        <f>IF(OR(B870&lt;&gt;"",D870&lt;&gt;"",F870&lt;&gt;"",G870&lt;&gt;""),MID(IF(AND(F870&lt;&gt;"",G870&lt;&gt;""),"; Einnahme und Ausgabe in einer Zeile","")&amp;IF(AND(F870="",G870=""),"; Betrag fehlt","")&amp;IF(B870="","; Datum fehlt",IF(B870&lt;MAX(B$6:B869),"; Datum früher als darüber","")&amp;IF(AND(Einstellungen!$B$6&lt;&gt;"",B870&lt;Einstellungen!$B$6),"; Datum vor dem Anfangsbestand",""))&amp;IF(C870="","; Beleg fehlt","")&amp;IF(N(J870)&lt;0,"; Kassenbestand negativ",""),3,250),"")</f>
        <v/>
      </c>
    </row>
    <row r="871">
      <c r="A871" s="9">
        <f>IF(OR(B871&lt;&gt;"",D871&lt;&gt;"",F871&lt;&gt;"",G871&lt;&gt;""),MAX(A$6:A870)+1,"")</f>
        <v/>
      </c>
      <c r="B871" s="10" t="n"/>
      <c r="C871" s="11" t="n"/>
      <c r="D871" s="12" t="n"/>
      <c r="E871" s="12" t="n"/>
      <c r="F871" s="13" t="n"/>
      <c r="G871" s="13" t="n"/>
      <c r="H871" s="14" t="n"/>
      <c r="I871" s="15">
        <f>IF(N(F871)+N(G871)=0,"",ROUND((N(F871)+N(G871))*N(H871)/(1+N(H871)),2))</f>
        <v/>
      </c>
      <c r="J871" s="15">
        <f>IF(OR(B871&lt;&gt;"",D871&lt;&gt;"",F871&lt;&gt;"",G871&lt;&gt;""),ROUND(Einstellungen!$B$5+SUM(F$7:F871)-SUM(G$7:G871),2),"")</f>
        <v/>
      </c>
      <c r="K871" s="16">
        <f>IF(OR(B871&lt;&gt;"",D871&lt;&gt;"",F871&lt;&gt;"",G871&lt;&gt;""),MID(IF(AND(F871&lt;&gt;"",G871&lt;&gt;""),"; Einnahme und Ausgabe in einer Zeile","")&amp;IF(AND(F871="",G871=""),"; Betrag fehlt","")&amp;IF(B871="","; Datum fehlt",IF(B871&lt;MAX(B$6:B870),"; Datum früher als darüber","")&amp;IF(AND(Einstellungen!$B$6&lt;&gt;"",B871&lt;Einstellungen!$B$6),"; Datum vor dem Anfangsbestand",""))&amp;IF(C871="","; Beleg fehlt","")&amp;IF(N(J871)&lt;0,"; Kassenbestand negativ",""),3,250),"")</f>
        <v/>
      </c>
    </row>
    <row r="872">
      <c r="A872" s="9">
        <f>IF(OR(B872&lt;&gt;"",D872&lt;&gt;"",F872&lt;&gt;"",G872&lt;&gt;""),MAX(A$6:A871)+1,"")</f>
        <v/>
      </c>
      <c r="B872" s="10" t="n"/>
      <c r="C872" s="11" t="n"/>
      <c r="D872" s="12" t="n"/>
      <c r="E872" s="12" t="n"/>
      <c r="F872" s="13" t="n"/>
      <c r="G872" s="13" t="n"/>
      <c r="H872" s="14" t="n"/>
      <c r="I872" s="15">
        <f>IF(N(F872)+N(G872)=0,"",ROUND((N(F872)+N(G872))*N(H872)/(1+N(H872)),2))</f>
        <v/>
      </c>
      <c r="J872" s="15">
        <f>IF(OR(B872&lt;&gt;"",D872&lt;&gt;"",F872&lt;&gt;"",G872&lt;&gt;""),ROUND(Einstellungen!$B$5+SUM(F$7:F872)-SUM(G$7:G872),2),"")</f>
        <v/>
      </c>
      <c r="K872" s="16">
        <f>IF(OR(B872&lt;&gt;"",D872&lt;&gt;"",F872&lt;&gt;"",G872&lt;&gt;""),MID(IF(AND(F872&lt;&gt;"",G872&lt;&gt;""),"; Einnahme und Ausgabe in einer Zeile","")&amp;IF(AND(F872="",G872=""),"; Betrag fehlt","")&amp;IF(B872="","; Datum fehlt",IF(B872&lt;MAX(B$6:B871),"; Datum früher als darüber","")&amp;IF(AND(Einstellungen!$B$6&lt;&gt;"",B872&lt;Einstellungen!$B$6),"; Datum vor dem Anfangsbestand",""))&amp;IF(C872="","; Beleg fehlt","")&amp;IF(N(J872)&lt;0,"; Kassenbestand negativ",""),3,250),"")</f>
        <v/>
      </c>
    </row>
    <row r="873">
      <c r="A873" s="9">
        <f>IF(OR(B873&lt;&gt;"",D873&lt;&gt;"",F873&lt;&gt;"",G873&lt;&gt;""),MAX(A$6:A872)+1,"")</f>
        <v/>
      </c>
      <c r="B873" s="10" t="n"/>
      <c r="C873" s="11" t="n"/>
      <c r="D873" s="12" t="n"/>
      <c r="E873" s="12" t="n"/>
      <c r="F873" s="13" t="n"/>
      <c r="G873" s="13" t="n"/>
      <c r="H873" s="14" t="n"/>
      <c r="I873" s="15">
        <f>IF(N(F873)+N(G873)=0,"",ROUND((N(F873)+N(G873))*N(H873)/(1+N(H873)),2))</f>
        <v/>
      </c>
      <c r="J873" s="15">
        <f>IF(OR(B873&lt;&gt;"",D873&lt;&gt;"",F873&lt;&gt;"",G873&lt;&gt;""),ROUND(Einstellungen!$B$5+SUM(F$7:F873)-SUM(G$7:G873),2),"")</f>
        <v/>
      </c>
      <c r="K873" s="16">
        <f>IF(OR(B873&lt;&gt;"",D873&lt;&gt;"",F873&lt;&gt;"",G873&lt;&gt;""),MID(IF(AND(F873&lt;&gt;"",G873&lt;&gt;""),"; Einnahme und Ausgabe in einer Zeile","")&amp;IF(AND(F873="",G873=""),"; Betrag fehlt","")&amp;IF(B873="","; Datum fehlt",IF(B873&lt;MAX(B$6:B872),"; Datum früher als darüber","")&amp;IF(AND(Einstellungen!$B$6&lt;&gt;"",B873&lt;Einstellungen!$B$6),"; Datum vor dem Anfangsbestand",""))&amp;IF(C873="","; Beleg fehlt","")&amp;IF(N(J873)&lt;0,"; Kassenbestand negativ",""),3,250),"")</f>
        <v/>
      </c>
    </row>
    <row r="874">
      <c r="A874" s="9">
        <f>IF(OR(B874&lt;&gt;"",D874&lt;&gt;"",F874&lt;&gt;"",G874&lt;&gt;""),MAX(A$6:A873)+1,"")</f>
        <v/>
      </c>
      <c r="B874" s="10" t="n"/>
      <c r="C874" s="11" t="n"/>
      <c r="D874" s="12" t="n"/>
      <c r="E874" s="12" t="n"/>
      <c r="F874" s="13" t="n"/>
      <c r="G874" s="13" t="n"/>
      <c r="H874" s="14" t="n"/>
      <c r="I874" s="15">
        <f>IF(N(F874)+N(G874)=0,"",ROUND((N(F874)+N(G874))*N(H874)/(1+N(H874)),2))</f>
        <v/>
      </c>
      <c r="J874" s="15">
        <f>IF(OR(B874&lt;&gt;"",D874&lt;&gt;"",F874&lt;&gt;"",G874&lt;&gt;""),ROUND(Einstellungen!$B$5+SUM(F$7:F874)-SUM(G$7:G874),2),"")</f>
        <v/>
      </c>
      <c r="K874" s="16">
        <f>IF(OR(B874&lt;&gt;"",D874&lt;&gt;"",F874&lt;&gt;"",G874&lt;&gt;""),MID(IF(AND(F874&lt;&gt;"",G874&lt;&gt;""),"; Einnahme und Ausgabe in einer Zeile","")&amp;IF(AND(F874="",G874=""),"; Betrag fehlt","")&amp;IF(B874="","; Datum fehlt",IF(B874&lt;MAX(B$6:B873),"; Datum früher als darüber","")&amp;IF(AND(Einstellungen!$B$6&lt;&gt;"",B874&lt;Einstellungen!$B$6),"; Datum vor dem Anfangsbestand",""))&amp;IF(C874="","; Beleg fehlt","")&amp;IF(N(J874)&lt;0,"; Kassenbestand negativ",""),3,250),"")</f>
        <v/>
      </c>
    </row>
    <row r="875">
      <c r="A875" s="9">
        <f>IF(OR(B875&lt;&gt;"",D875&lt;&gt;"",F875&lt;&gt;"",G875&lt;&gt;""),MAX(A$6:A874)+1,"")</f>
        <v/>
      </c>
      <c r="B875" s="10" t="n"/>
      <c r="C875" s="11" t="n"/>
      <c r="D875" s="12" t="n"/>
      <c r="E875" s="12" t="n"/>
      <c r="F875" s="13" t="n"/>
      <c r="G875" s="13" t="n"/>
      <c r="H875" s="14" t="n"/>
      <c r="I875" s="15">
        <f>IF(N(F875)+N(G875)=0,"",ROUND((N(F875)+N(G875))*N(H875)/(1+N(H875)),2))</f>
        <v/>
      </c>
      <c r="J875" s="15">
        <f>IF(OR(B875&lt;&gt;"",D875&lt;&gt;"",F875&lt;&gt;"",G875&lt;&gt;""),ROUND(Einstellungen!$B$5+SUM(F$7:F875)-SUM(G$7:G875),2),"")</f>
        <v/>
      </c>
      <c r="K875" s="16">
        <f>IF(OR(B875&lt;&gt;"",D875&lt;&gt;"",F875&lt;&gt;"",G875&lt;&gt;""),MID(IF(AND(F875&lt;&gt;"",G875&lt;&gt;""),"; Einnahme und Ausgabe in einer Zeile","")&amp;IF(AND(F875="",G875=""),"; Betrag fehlt","")&amp;IF(B875="","; Datum fehlt",IF(B875&lt;MAX(B$6:B874),"; Datum früher als darüber","")&amp;IF(AND(Einstellungen!$B$6&lt;&gt;"",B875&lt;Einstellungen!$B$6),"; Datum vor dem Anfangsbestand",""))&amp;IF(C875="","; Beleg fehlt","")&amp;IF(N(J875)&lt;0,"; Kassenbestand negativ",""),3,250),"")</f>
        <v/>
      </c>
    </row>
    <row r="876">
      <c r="A876" s="9">
        <f>IF(OR(B876&lt;&gt;"",D876&lt;&gt;"",F876&lt;&gt;"",G876&lt;&gt;""),MAX(A$6:A875)+1,"")</f>
        <v/>
      </c>
      <c r="B876" s="10" t="n"/>
      <c r="C876" s="11" t="n"/>
      <c r="D876" s="12" t="n"/>
      <c r="E876" s="12" t="n"/>
      <c r="F876" s="13" t="n"/>
      <c r="G876" s="13" t="n"/>
      <c r="H876" s="14" t="n"/>
      <c r="I876" s="15">
        <f>IF(N(F876)+N(G876)=0,"",ROUND((N(F876)+N(G876))*N(H876)/(1+N(H876)),2))</f>
        <v/>
      </c>
      <c r="J876" s="15">
        <f>IF(OR(B876&lt;&gt;"",D876&lt;&gt;"",F876&lt;&gt;"",G876&lt;&gt;""),ROUND(Einstellungen!$B$5+SUM(F$7:F876)-SUM(G$7:G876),2),"")</f>
        <v/>
      </c>
      <c r="K876" s="16">
        <f>IF(OR(B876&lt;&gt;"",D876&lt;&gt;"",F876&lt;&gt;"",G876&lt;&gt;""),MID(IF(AND(F876&lt;&gt;"",G876&lt;&gt;""),"; Einnahme und Ausgabe in einer Zeile","")&amp;IF(AND(F876="",G876=""),"; Betrag fehlt","")&amp;IF(B876="","; Datum fehlt",IF(B876&lt;MAX(B$6:B875),"; Datum früher als darüber","")&amp;IF(AND(Einstellungen!$B$6&lt;&gt;"",B876&lt;Einstellungen!$B$6),"; Datum vor dem Anfangsbestand",""))&amp;IF(C876="","; Beleg fehlt","")&amp;IF(N(J876)&lt;0,"; Kassenbestand negativ",""),3,250),"")</f>
        <v/>
      </c>
    </row>
    <row r="877">
      <c r="A877" s="9">
        <f>IF(OR(B877&lt;&gt;"",D877&lt;&gt;"",F877&lt;&gt;"",G877&lt;&gt;""),MAX(A$6:A876)+1,"")</f>
        <v/>
      </c>
      <c r="B877" s="10" t="n"/>
      <c r="C877" s="11" t="n"/>
      <c r="D877" s="12" t="n"/>
      <c r="E877" s="12" t="n"/>
      <c r="F877" s="13" t="n"/>
      <c r="G877" s="13" t="n"/>
      <c r="H877" s="14" t="n"/>
      <c r="I877" s="15">
        <f>IF(N(F877)+N(G877)=0,"",ROUND((N(F877)+N(G877))*N(H877)/(1+N(H877)),2))</f>
        <v/>
      </c>
      <c r="J877" s="15">
        <f>IF(OR(B877&lt;&gt;"",D877&lt;&gt;"",F877&lt;&gt;"",G877&lt;&gt;""),ROUND(Einstellungen!$B$5+SUM(F$7:F877)-SUM(G$7:G877),2),"")</f>
        <v/>
      </c>
      <c r="K877" s="16">
        <f>IF(OR(B877&lt;&gt;"",D877&lt;&gt;"",F877&lt;&gt;"",G877&lt;&gt;""),MID(IF(AND(F877&lt;&gt;"",G877&lt;&gt;""),"; Einnahme und Ausgabe in einer Zeile","")&amp;IF(AND(F877="",G877=""),"; Betrag fehlt","")&amp;IF(B877="","; Datum fehlt",IF(B877&lt;MAX(B$6:B876),"; Datum früher als darüber","")&amp;IF(AND(Einstellungen!$B$6&lt;&gt;"",B877&lt;Einstellungen!$B$6),"; Datum vor dem Anfangsbestand",""))&amp;IF(C877="","; Beleg fehlt","")&amp;IF(N(J877)&lt;0,"; Kassenbestand negativ",""),3,250),"")</f>
        <v/>
      </c>
    </row>
    <row r="878">
      <c r="A878" s="9">
        <f>IF(OR(B878&lt;&gt;"",D878&lt;&gt;"",F878&lt;&gt;"",G878&lt;&gt;""),MAX(A$6:A877)+1,"")</f>
        <v/>
      </c>
      <c r="B878" s="10" t="n"/>
      <c r="C878" s="11" t="n"/>
      <c r="D878" s="12" t="n"/>
      <c r="E878" s="12" t="n"/>
      <c r="F878" s="13" t="n"/>
      <c r="G878" s="13" t="n"/>
      <c r="H878" s="14" t="n"/>
      <c r="I878" s="15">
        <f>IF(N(F878)+N(G878)=0,"",ROUND((N(F878)+N(G878))*N(H878)/(1+N(H878)),2))</f>
        <v/>
      </c>
      <c r="J878" s="15">
        <f>IF(OR(B878&lt;&gt;"",D878&lt;&gt;"",F878&lt;&gt;"",G878&lt;&gt;""),ROUND(Einstellungen!$B$5+SUM(F$7:F878)-SUM(G$7:G878),2),"")</f>
        <v/>
      </c>
      <c r="K878" s="16">
        <f>IF(OR(B878&lt;&gt;"",D878&lt;&gt;"",F878&lt;&gt;"",G878&lt;&gt;""),MID(IF(AND(F878&lt;&gt;"",G878&lt;&gt;""),"; Einnahme und Ausgabe in einer Zeile","")&amp;IF(AND(F878="",G878=""),"; Betrag fehlt","")&amp;IF(B878="","; Datum fehlt",IF(B878&lt;MAX(B$6:B877),"; Datum früher als darüber","")&amp;IF(AND(Einstellungen!$B$6&lt;&gt;"",B878&lt;Einstellungen!$B$6),"; Datum vor dem Anfangsbestand",""))&amp;IF(C878="","; Beleg fehlt","")&amp;IF(N(J878)&lt;0,"; Kassenbestand negativ",""),3,250),"")</f>
        <v/>
      </c>
    </row>
    <row r="879">
      <c r="A879" s="9">
        <f>IF(OR(B879&lt;&gt;"",D879&lt;&gt;"",F879&lt;&gt;"",G879&lt;&gt;""),MAX(A$6:A878)+1,"")</f>
        <v/>
      </c>
      <c r="B879" s="10" t="n"/>
      <c r="C879" s="11" t="n"/>
      <c r="D879" s="12" t="n"/>
      <c r="E879" s="12" t="n"/>
      <c r="F879" s="13" t="n"/>
      <c r="G879" s="13" t="n"/>
      <c r="H879" s="14" t="n"/>
      <c r="I879" s="15">
        <f>IF(N(F879)+N(G879)=0,"",ROUND((N(F879)+N(G879))*N(H879)/(1+N(H879)),2))</f>
        <v/>
      </c>
      <c r="J879" s="15">
        <f>IF(OR(B879&lt;&gt;"",D879&lt;&gt;"",F879&lt;&gt;"",G879&lt;&gt;""),ROUND(Einstellungen!$B$5+SUM(F$7:F879)-SUM(G$7:G879),2),"")</f>
        <v/>
      </c>
      <c r="K879" s="16">
        <f>IF(OR(B879&lt;&gt;"",D879&lt;&gt;"",F879&lt;&gt;"",G879&lt;&gt;""),MID(IF(AND(F879&lt;&gt;"",G879&lt;&gt;""),"; Einnahme und Ausgabe in einer Zeile","")&amp;IF(AND(F879="",G879=""),"; Betrag fehlt","")&amp;IF(B879="","; Datum fehlt",IF(B879&lt;MAX(B$6:B878),"; Datum früher als darüber","")&amp;IF(AND(Einstellungen!$B$6&lt;&gt;"",B879&lt;Einstellungen!$B$6),"; Datum vor dem Anfangsbestand",""))&amp;IF(C879="","; Beleg fehlt","")&amp;IF(N(J879)&lt;0,"; Kassenbestand negativ",""),3,250),"")</f>
        <v/>
      </c>
    </row>
    <row r="880">
      <c r="A880" s="9">
        <f>IF(OR(B880&lt;&gt;"",D880&lt;&gt;"",F880&lt;&gt;"",G880&lt;&gt;""),MAX(A$6:A879)+1,"")</f>
        <v/>
      </c>
      <c r="B880" s="10" t="n"/>
      <c r="C880" s="11" t="n"/>
      <c r="D880" s="12" t="n"/>
      <c r="E880" s="12" t="n"/>
      <c r="F880" s="13" t="n"/>
      <c r="G880" s="13" t="n"/>
      <c r="H880" s="14" t="n"/>
      <c r="I880" s="15">
        <f>IF(N(F880)+N(G880)=0,"",ROUND((N(F880)+N(G880))*N(H880)/(1+N(H880)),2))</f>
        <v/>
      </c>
      <c r="J880" s="15">
        <f>IF(OR(B880&lt;&gt;"",D880&lt;&gt;"",F880&lt;&gt;"",G880&lt;&gt;""),ROUND(Einstellungen!$B$5+SUM(F$7:F880)-SUM(G$7:G880),2),"")</f>
        <v/>
      </c>
      <c r="K880" s="16">
        <f>IF(OR(B880&lt;&gt;"",D880&lt;&gt;"",F880&lt;&gt;"",G880&lt;&gt;""),MID(IF(AND(F880&lt;&gt;"",G880&lt;&gt;""),"; Einnahme und Ausgabe in einer Zeile","")&amp;IF(AND(F880="",G880=""),"; Betrag fehlt","")&amp;IF(B880="","; Datum fehlt",IF(B880&lt;MAX(B$6:B879),"; Datum früher als darüber","")&amp;IF(AND(Einstellungen!$B$6&lt;&gt;"",B880&lt;Einstellungen!$B$6),"; Datum vor dem Anfangsbestand",""))&amp;IF(C880="","; Beleg fehlt","")&amp;IF(N(J880)&lt;0,"; Kassenbestand negativ",""),3,250),"")</f>
        <v/>
      </c>
    </row>
    <row r="881">
      <c r="A881" s="9">
        <f>IF(OR(B881&lt;&gt;"",D881&lt;&gt;"",F881&lt;&gt;"",G881&lt;&gt;""),MAX(A$6:A880)+1,"")</f>
        <v/>
      </c>
      <c r="B881" s="10" t="n"/>
      <c r="C881" s="11" t="n"/>
      <c r="D881" s="12" t="n"/>
      <c r="E881" s="12" t="n"/>
      <c r="F881" s="13" t="n"/>
      <c r="G881" s="13" t="n"/>
      <c r="H881" s="14" t="n"/>
      <c r="I881" s="15">
        <f>IF(N(F881)+N(G881)=0,"",ROUND((N(F881)+N(G881))*N(H881)/(1+N(H881)),2))</f>
        <v/>
      </c>
      <c r="J881" s="15">
        <f>IF(OR(B881&lt;&gt;"",D881&lt;&gt;"",F881&lt;&gt;"",G881&lt;&gt;""),ROUND(Einstellungen!$B$5+SUM(F$7:F881)-SUM(G$7:G881),2),"")</f>
        <v/>
      </c>
      <c r="K881" s="16">
        <f>IF(OR(B881&lt;&gt;"",D881&lt;&gt;"",F881&lt;&gt;"",G881&lt;&gt;""),MID(IF(AND(F881&lt;&gt;"",G881&lt;&gt;""),"; Einnahme und Ausgabe in einer Zeile","")&amp;IF(AND(F881="",G881=""),"; Betrag fehlt","")&amp;IF(B881="","; Datum fehlt",IF(B881&lt;MAX(B$6:B880),"; Datum früher als darüber","")&amp;IF(AND(Einstellungen!$B$6&lt;&gt;"",B881&lt;Einstellungen!$B$6),"; Datum vor dem Anfangsbestand",""))&amp;IF(C881="","; Beleg fehlt","")&amp;IF(N(J881)&lt;0,"; Kassenbestand negativ",""),3,250),"")</f>
        <v/>
      </c>
    </row>
    <row r="882">
      <c r="A882" s="9">
        <f>IF(OR(B882&lt;&gt;"",D882&lt;&gt;"",F882&lt;&gt;"",G882&lt;&gt;""),MAX(A$6:A881)+1,"")</f>
        <v/>
      </c>
      <c r="B882" s="10" t="n"/>
      <c r="C882" s="11" t="n"/>
      <c r="D882" s="12" t="n"/>
      <c r="E882" s="12" t="n"/>
      <c r="F882" s="13" t="n"/>
      <c r="G882" s="13" t="n"/>
      <c r="H882" s="14" t="n"/>
      <c r="I882" s="15">
        <f>IF(N(F882)+N(G882)=0,"",ROUND((N(F882)+N(G882))*N(H882)/(1+N(H882)),2))</f>
        <v/>
      </c>
      <c r="J882" s="15">
        <f>IF(OR(B882&lt;&gt;"",D882&lt;&gt;"",F882&lt;&gt;"",G882&lt;&gt;""),ROUND(Einstellungen!$B$5+SUM(F$7:F882)-SUM(G$7:G882),2),"")</f>
        <v/>
      </c>
      <c r="K882" s="16">
        <f>IF(OR(B882&lt;&gt;"",D882&lt;&gt;"",F882&lt;&gt;"",G882&lt;&gt;""),MID(IF(AND(F882&lt;&gt;"",G882&lt;&gt;""),"; Einnahme und Ausgabe in einer Zeile","")&amp;IF(AND(F882="",G882=""),"; Betrag fehlt","")&amp;IF(B882="","; Datum fehlt",IF(B882&lt;MAX(B$6:B881),"; Datum früher als darüber","")&amp;IF(AND(Einstellungen!$B$6&lt;&gt;"",B882&lt;Einstellungen!$B$6),"; Datum vor dem Anfangsbestand",""))&amp;IF(C882="","; Beleg fehlt","")&amp;IF(N(J882)&lt;0,"; Kassenbestand negativ",""),3,250),"")</f>
        <v/>
      </c>
    </row>
    <row r="883">
      <c r="A883" s="9">
        <f>IF(OR(B883&lt;&gt;"",D883&lt;&gt;"",F883&lt;&gt;"",G883&lt;&gt;""),MAX(A$6:A882)+1,"")</f>
        <v/>
      </c>
      <c r="B883" s="10" t="n"/>
      <c r="C883" s="11" t="n"/>
      <c r="D883" s="12" t="n"/>
      <c r="E883" s="12" t="n"/>
      <c r="F883" s="13" t="n"/>
      <c r="G883" s="13" t="n"/>
      <c r="H883" s="14" t="n"/>
      <c r="I883" s="15">
        <f>IF(N(F883)+N(G883)=0,"",ROUND((N(F883)+N(G883))*N(H883)/(1+N(H883)),2))</f>
        <v/>
      </c>
      <c r="J883" s="15">
        <f>IF(OR(B883&lt;&gt;"",D883&lt;&gt;"",F883&lt;&gt;"",G883&lt;&gt;""),ROUND(Einstellungen!$B$5+SUM(F$7:F883)-SUM(G$7:G883),2),"")</f>
        <v/>
      </c>
      <c r="K883" s="16">
        <f>IF(OR(B883&lt;&gt;"",D883&lt;&gt;"",F883&lt;&gt;"",G883&lt;&gt;""),MID(IF(AND(F883&lt;&gt;"",G883&lt;&gt;""),"; Einnahme und Ausgabe in einer Zeile","")&amp;IF(AND(F883="",G883=""),"; Betrag fehlt","")&amp;IF(B883="","; Datum fehlt",IF(B883&lt;MAX(B$6:B882),"; Datum früher als darüber","")&amp;IF(AND(Einstellungen!$B$6&lt;&gt;"",B883&lt;Einstellungen!$B$6),"; Datum vor dem Anfangsbestand",""))&amp;IF(C883="","; Beleg fehlt","")&amp;IF(N(J883)&lt;0,"; Kassenbestand negativ",""),3,250),"")</f>
        <v/>
      </c>
    </row>
    <row r="884">
      <c r="A884" s="9">
        <f>IF(OR(B884&lt;&gt;"",D884&lt;&gt;"",F884&lt;&gt;"",G884&lt;&gt;""),MAX(A$6:A883)+1,"")</f>
        <v/>
      </c>
      <c r="B884" s="10" t="n"/>
      <c r="C884" s="11" t="n"/>
      <c r="D884" s="12" t="n"/>
      <c r="E884" s="12" t="n"/>
      <c r="F884" s="13" t="n"/>
      <c r="G884" s="13" t="n"/>
      <c r="H884" s="14" t="n"/>
      <c r="I884" s="15">
        <f>IF(N(F884)+N(G884)=0,"",ROUND((N(F884)+N(G884))*N(H884)/(1+N(H884)),2))</f>
        <v/>
      </c>
      <c r="J884" s="15">
        <f>IF(OR(B884&lt;&gt;"",D884&lt;&gt;"",F884&lt;&gt;"",G884&lt;&gt;""),ROUND(Einstellungen!$B$5+SUM(F$7:F884)-SUM(G$7:G884),2),"")</f>
        <v/>
      </c>
      <c r="K884" s="16">
        <f>IF(OR(B884&lt;&gt;"",D884&lt;&gt;"",F884&lt;&gt;"",G884&lt;&gt;""),MID(IF(AND(F884&lt;&gt;"",G884&lt;&gt;""),"; Einnahme und Ausgabe in einer Zeile","")&amp;IF(AND(F884="",G884=""),"; Betrag fehlt","")&amp;IF(B884="","; Datum fehlt",IF(B884&lt;MAX(B$6:B883),"; Datum früher als darüber","")&amp;IF(AND(Einstellungen!$B$6&lt;&gt;"",B884&lt;Einstellungen!$B$6),"; Datum vor dem Anfangsbestand",""))&amp;IF(C884="","; Beleg fehlt","")&amp;IF(N(J884)&lt;0,"; Kassenbestand negativ",""),3,250),"")</f>
        <v/>
      </c>
    </row>
    <row r="885">
      <c r="A885" s="9">
        <f>IF(OR(B885&lt;&gt;"",D885&lt;&gt;"",F885&lt;&gt;"",G885&lt;&gt;""),MAX(A$6:A884)+1,"")</f>
        <v/>
      </c>
      <c r="B885" s="10" t="n"/>
      <c r="C885" s="11" t="n"/>
      <c r="D885" s="12" t="n"/>
      <c r="E885" s="12" t="n"/>
      <c r="F885" s="13" t="n"/>
      <c r="G885" s="13" t="n"/>
      <c r="H885" s="14" t="n"/>
      <c r="I885" s="15">
        <f>IF(N(F885)+N(G885)=0,"",ROUND((N(F885)+N(G885))*N(H885)/(1+N(H885)),2))</f>
        <v/>
      </c>
      <c r="J885" s="15">
        <f>IF(OR(B885&lt;&gt;"",D885&lt;&gt;"",F885&lt;&gt;"",G885&lt;&gt;""),ROUND(Einstellungen!$B$5+SUM(F$7:F885)-SUM(G$7:G885),2),"")</f>
        <v/>
      </c>
      <c r="K885" s="16">
        <f>IF(OR(B885&lt;&gt;"",D885&lt;&gt;"",F885&lt;&gt;"",G885&lt;&gt;""),MID(IF(AND(F885&lt;&gt;"",G885&lt;&gt;""),"; Einnahme und Ausgabe in einer Zeile","")&amp;IF(AND(F885="",G885=""),"; Betrag fehlt","")&amp;IF(B885="","; Datum fehlt",IF(B885&lt;MAX(B$6:B884),"; Datum früher als darüber","")&amp;IF(AND(Einstellungen!$B$6&lt;&gt;"",B885&lt;Einstellungen!$B$6),"; Datum vor dem Anfangsbestand",""))&amp;IF(C885="","; Beleg fehlt","")&amp;IF(N(J885)&lt;0,"; Kassenbestand negativ",""),3,250),"")</f>
        <v/>
      </c>
    </row>
    <row r="886">
      <c r="A886" s="9">
        <f>IF(OR(B886&lt;&gt;"",D886&lt;&gt;"",F886&lt;&gt;"",G886&lt;&gt;""),MAX(A$6:A885)+1,"")</f>
        <v/>
      </c>
      <c r="B886" s="10" t="n"/>
      <c r="C886" s="11" t="n"/>
      <c r="D886" s="12" t="n"/>
      <c r="E886" s="12" t="n"/>
      <c r="F886" s="13" t="n"/>
      <c r="G886" s="13" t="n"/>
      <c r="H886" s="14" t="n"/>
      <c r="I886" s="15">
        <f>IF(N(F886)+N(G886)=0,"",ROUND((N(F886)+N(G886))*N(H886)/(1+N(H886)),2))</f>
        <v/>
      </c>
      <c r="J886" s="15">
        <f>IF(OR(B886&lt;&gt;"",D886&lt;&gt;"",F886&lt;&gt;"",G886&lt;&gt;""),ROUND(Einstellungen!$B$5+SUM(F$7:F886)-SUM(G$7:G886),2),"")</f>
        <v/>
      </c>
      <c r="K886" s="16">
        <f>IF(OR(B886&lt;&gt;"",D886&lt;&gt;"",F886&lt;&gt;"",G886&lt;&gt;""),MID(IF(AND(F886&lt;&gt;"",G886&lt;&gt;""),"; Einnahme und Ausgabe in einer Zeile","")&amp;IF(AND(F886="",G886=""),"; Betrag fehlt","")&amp;IF(B886="","; Datum fehlt",IF(B886&lt;MAX(B$6:B885),"; Datum früher als darüber","")&amp;IF(AND(Einstellungen!$B$6&lt;&gt;"",B886&lt;Einstellungen!$B$6),"; Datum vor dem Anfangsbestand",""))&amp;IF(C886="","; Beleg fehlt","")&amp;IF(N(J886)&lt;0,"; Kassenbestand negativ",""),3,250),"")</f>
        <v/>
      </c>
    </row>
    <row r="887">
      <c r="A887" s="9">
        <f>IF(OR(B887&lt;&gt;"",D887&lt;&gt;"",F887&lt;&gt;"",G887&lt;&gt;""),MAX(A$6:A886)+1,"")</f>
        <v/>
      </c>
      <c r="B887" s="10" t="n"/>
      <c r="C887" s="11" t="n"/>
      <c r="D887" s="12" t="n"/>
      <c r="E887" s="12" t="n"/>
      <c r="F887" s="13" t="n"/>
      <c r="G887" s="13" t="n"/>
      <c r="H887" s="14" t="n"/>
      <c r="I887" s="15">
        <f>IF(N(F887)+N(G887)=0,"",ROUND((N(F887)+N(G887))*N(H887)/(1+N(H887)),2))</f>
        <v/>
      </c>
      <c r="J887" s="15">
        <f>IF(OR(B887&lt;&gt;"",D887&lt;&gt;"",F887&lt;&gt;"",G887&lt;&gt;""),ROUND(Einstellungen!$B$5+SUM(F$7:F887)-SUM(G$7:G887),2),"")</f>
        <v/>
      </c>
      <c r="K887" s="16">
        <f>IF(OR(B887&lt;&gt;"",D887&lt;&gt;"",F887&lt;&gt;"",G887&lt;&gt;""),MID(IF(AND(F887&lt;&gt;"",G887&lt;&gt;""),"; Einnahme und Ausgabe in einer Zeile","")&amp;IF(AND(F887="",G887=""),"; Betrag fehlt","")&amp;IF(B887="","; Datum fehlt",IF(B887&lt;MAX(B$6:B886),"; Datum früher als darüber","")&amp;IF(AND(Einstellungen!$B$6&lt;&gt;"",B887&lt;Einstellungen!$B$6),"; Datum vor dem Anfangsbestand",""))&amp;IF(C887="","; Beleg fehlt","")&amp;IF(N(J887)&lt;0,"; Kassenbestand negativ",""),3,250),"")</f>
        <v/>
      </c>
    </row>
    <row r="888">
      <c r="A888" s="9">
        <f>IF(OR(B888&lt;&gt;"",D888&lt;&gt;"",F888&lt;&gt;"",G888&lt;&gt;""),MAX(A$6:A887)+1,"")</f>
        <v/>
      </c>
      <c r="B888" s="10" t="n"/>
      <c r="C888" s="11" t="n"/>
      <c r="D888" s="12" t="n"/>
      <c r="E888" s="12" t="n"/>
      <c r="F888" s="13" t="n"/>
      <c r="G888" s="13" t="n"/>
      <c r="H888" s="14" t="n"/>
      <c r="I888" s="15">
        <f>IF(N(F888)+N(G888)=0,"",ROUND((N(F888)+N(G888))*N(H888)/(1+N(H888)),2))</f>
        <v/>
      </c>
      <c r="J888" s="15">
        <f>IF(OR(B888&lt;&gt;"",D888&lt;&gt;"",F888&lt;&gt;"",G888&lt;&gt;""),ROUND(Einstellungen!$B$5+SUM(F$7:F888)-SUM(G$7:G888),2),"")</f>
        <v/>
      </c>
      <c r="K888" s="16">
        <f>IF(OR(B888&lt;&gt;"",D888&lt;&gt;"",F888&lt;&gt;"",G888&lt;&gt;""),MID(IF(AND(F888&lt;&gt;"",G888&lt;&gt;""),"; Einnahme und Ausgabe in einer Zeile","")&amp;IF(AND(F888="",G888=""),"; Betrag fehlt","")&amp;IF(B888="","; Datum fehlt",IF(B888&lt;MAX(B$6:B887),"; Datum früher als darüber","")&amp;IF(AND(Einstellungen!$B$6&lt;&gt;"",B888&lt;Einstellungen!$B$6),"; Datum vor dem Anfangsbestand",""))&amp;IF(C888="","; Beleg fehlt","")&amp;IF(N(J888)&lt;0,"; Kassenbestand negativ",""),3,250),"")</f>
        <v/>
      </c>
    </row>
    <row r="889">
      <c r="A889" s="9">
        <f>IF(OR(B889&lt;&gt;"",D889&lt;&gt;"",F889&lt;&gt;"",G889&lt;&gt;""),MAX(A$6:A888)+1,"")</f>
        <v/>
      </c>
      <c r="B889" s="10" t="n"/>
      <c r="C889" s="11" t="n"/>
      <c r="D889" s="12" t="n"/>
      <c r="E889" s="12" t="n"/>
      <c r="F889" s="13" t="n"/>
      <c r="G889" s="13" t="n"/>
      <c r="H889" s="14" t="n"/>
      <c r="I889" s="15">
        <f>IF(N(F889)+N(G889)=0,"",ROUND((N(F889)+N(G889))*N(H889)/(1+N(H889)),2))</f>
        <v/>
      </c>
      <c r="J889" s="15">
        <f>IF(OR(B889&lt;&gt;"",D889&lt;&gt;"",F889&lt;&gt;"",G889&lt;&gt;""),ROUND(Einstellungen!$B$5+SUM(F$7:F889)-SUM(G$7:G889),2),"")</f>
        <v/>
      </c>
      <c r="K889" s="16">
        <f>IF(OR(B889&lt;&gt;"",D889&lt;&gt;"",F889&lt;&gt;"",G889&lt;&gt;""),MID(IF(AND(F889&lt;&gt;"",G889&lt;&gt;""),"; Einnahme und Ausgabe in einer Zeile","")&amp;IF(AND(F889="",G889=""),"; Betrag fehlt","")&amp;IF(B889="","; Datum fehlt",IF(B889&lt;MAX(B$6:B888),"; Datum früher als darüber","")&amp;IF(AND(Einstellungen!$B$6&lt;&gt;"",B889&lt;Einstellungen!$B$6),"; Datum vor dem Anfangsbestand",""))&amp;IF(C889="","; Beleg fehlt","")&amp;IF(N(J889)&lt;0,"; Kassenbestand negativ",""),3,250),"")</f>
        <v/>
      </c>
    </row>
    <row r="890">
      <c r="A890" s="9">
        <f>IF(OR(B890&lt;&gt;"",D890&lt;&gt;"",F890&lt;&gt;"",G890&lt;&gt;""),MAX(A$6:A889)+1,"")</f>
        <v/>
      </c>
      <c r="B890" s="10" t="n"/>
      <c r="C890" s="11" t="n"/>
      <c r="D890" s="12" t="n"/>
      <c r="E890" s="12" t="n"/>
      <c r="F890" s="13" t="n"/>
      <c r="G890" s="13" t="n"/>
      <c r="H890" s="14" t="n"/>
      <c r="I890" s="15">
        <f>IF(N(F890)+N(G890)=0,"",ROUND((N(F890)+N(G890))*N(H890)/(1+N(H890)),2))</f>
        <v/>
      </c>
      <c r="J890" s="15">
        <f>IF(OR(B890&lt;&gt;"",D890&lt;&gt;"",F890&lt;&gt;"",G890&lt;&gt;""),ROUND(Einstellungen!$B$5+SUM(F$7:F890)-SUM(G$7:G890),2),"")</f>
        <v/>
      </c>
      <c r="K890" s="16">
        <f>IF(OR(B890&lt;&gt;"",D890&lt;&gt;"",F890&lt;&gt;"",G890&lt;&gt;""),MID(IF(AND(F890&lt;&gt;"",G890&lt;&gt;""),"; Einnahme und Ausgabe in einer Zeile","")&amp;IF(AND(F890="",G890=""),"; Betrag fehlt","")&amp;IF(B890="","; Datum fehlt",IF(B890&lt;MAX(B$6:B889),"; Datum früher als darüber","")&amp;IF(AND(Einstellungen!$B$6&lt;&gt;"",B890&lt;Einstellungen!$B$6),"; Datum vor dem Anfangsbestand",""))&amp;IF(C890="","; Beleg fehlt","")&amp;IF(N(J890)&lt;0,"; Kassenbestand negativ",""),3,250),"")</f>
        <v/>
      </c>
    </row>
    <row r="891">
      <c r="A891" s="9">
        <f>IF(OR(B891&lt;&gt;"",D891&lt;&gt;"",F891&lt;&gt;"",G891&lt;&gt;""),MAX(A$6:A890)+1,"")</f>
        <v/>
      </c>
      <c r="B891" s="10" t="n"/>
      <c r="C891" s="11" t="n"/>
      <c r="D891" s="12" t="n"/>
      <c r="E891" s="12" t="n"/>
      <c r="F891" s="13" t="n"/>
      <c r="G891" s="13" t="n"/>
      <c r="H891" s="14" t="n"/>
      <c r="I891" s="15">
        <f>IF(N(F891)+N(G891)=0,"",ROUND((N(F891)+N(G891))*N(H891)/(1+N(H891)),2))</f>
        <v/>
      </c>
      <c r="J891" s="15">
        <f>IF(OR(B891&lt;&gt;"",D891&lt;&gt;"",F891&lt;&gt;"",G891&lt;&gt;""),ROUND(Einstellungen!$B$5+SUM(F$7:F891)-SUM(G$7:G891),2),"")</f>
        <v/>
      </c>
      <c r="K891" s="16">
        <f>IF(OR(B891&lt;&gt;"",D891&lt;&gt;"",F891&lt;&gt;"",G891&lt;&gt;""),MID(IF(AND(F891&lt;&gt;"",G891&lt;&gt;""),"; Einnahme und Ausgabe in einer Zeile","")&amp;IF(AND(F891="",G891=""),"; Betrag fehlt","")&amp;IF(B891="","; Datum fehlt",IF(B891&lt;MAX(B$6:B890),"; Datum früher als darüber","")&amp;IF(AND(Einstellungen!$B$6&lt;&gt;"",B891&lt;Einstellungen!$B$6),"; Datum vor dem Anfangsbestand",""))&amp;IF(C891="","; Beleg fehlt","")&amp;IF(N(J891)&lt;0,"; Kassenbestand negativ",""),3,250),"")</f>
        <v/>
      </c>
    </row>
    <row r="892">
      <c r="A892" s="9">
        <f>IF(OR(B892&lt;&gt;"",D892&lt;&gt;"",F892&lt;&gt;"",G892&lt;&gt;""),MAX(A$6:A891)+1,"")</f>
        <v/>
      </c>
      <c r="B892" s="10" t="n"/>
      <c r="C892" s="11" t="n"/>
      <c r="D892" s="12" t="n"/>
      <c r="E892" s="12" t="n"/>
      <c r="F892" s="13" t="n"/>
      <c r="G892" s="13" t="n"/>
      <c r="H892" s="14" t="n"/>
      <c r="I892" s="15">
        <f>IF(N(F892)+N(G892)=0,"",ROUND((N(F892)+N(G892))*N(H892)/(1+N(H892)),2))</f>
        <v/>
      </c>
      <c r="J892" s="15">
        <f>IF(OR(B892&lt;&gt;"",D892&lt;&gt;"",F892&lt;&gt;"",G892&lt;&gt;""),ROUND(Einstellungen!$B$5+SUM(F$7:F892)-SUM(G$7:G892),2),"")</f>
        <v/>
      </c>
      <c r="K892" s="16">
        <f>IF(OR(B892&lt;&gt;"",D892&lt;&gt;"",F892&lt;&gt;"",G892&lt;&gt;""),MID(IF(AND(F892&lt;&gt;"",G892&lt;&gt;""),"; Einnahme und Ausgabe in einer Zeile","")&amp;IF(AND(F892="",G892=""),"; Betrag fehlt","")&amp;IF(B892="","; Datum fehlt",IF(B892&lt;MAX(B$6:B891),"; Datum früher als darüber","")&amp;IF(AND(Einstellungen!$B$6&lt;&gt;"",B892&lt;Einstellungen!$B$6),"; Datum vor dem Anfangsbestand",""))&amp;IF(C892="","; Beleg fehlt","")&amp;IF(N(J892)&lt;0,"; Kassenbestand negativ",""),3,250),"")</f>
        <v/>
      </c>
    </row>
    <row r="893">
      <c r="A893" s="9">
        <f>IF(OR(B893&lt;&gt;"",D893&lt;&gt;"",F893&lt;&gt;"",G893&lt;&gt;""),MAX(A$6:A892)+1,"")</f>
        <v/>
      </c>
      <c r="B893" s="10" t="n"/>
      <c r="C893" s="11" t="n"/>
      <c r="D893" s="12" t="n"/>
      <c r="E893" s="12" t="n"/>
      <c r="F893" s="13" t="n"/>
      <c r="G893" s="13" t="n"/>
      <c r="H893" s="14" t="n"/>
      <c r="I893" s="15">
        <f>IF(N(F893)+N(G893)=0,"",ROUND((N(F893)+N(G893))*N(H893)/(1+N(H893)),2))</f>
        <v/>
      </c>
      <c r="J893" s="15">
        <f>IF(OR(B893&lt;&gt;"",D893&lt;&gt;"",F893&lt;&gt;"",G893&lt;&gt;""),ROUND(Einstellungen!$B$5+SUM(F$7:F893)-SUM(G$7:G893),2),"")</f>
        <v/>
      </c>
      <c r="K893" s="16">
        <f>IF(OR(B893&lt;&gt;"",D893&lt;&gt;"",F893&lt;&gt;"",G893&lt;&gt;""),MID(IF(AND(F893&lt;&gt;"",G893&lt;&gt;""),"; Einnahme und Ausgabe in einer Zeile","")&amp;IF(AND(F893="",G893=""),"; Betrag fehlt","")&amp;IF(B893="","; Datum fehlt",IF(B893&lt;MAX(B$6:B892),"; Datum früher als darüber","")&amp;IF(AND(Einstellungen!$B$6&lt;&gt;"",B893&lt;Einstellungen!$B$6),"; Datum vor dem Anfangsbestand",""))&amp;IF(C893="","; Beleg fehlt","")&amp;IF(N(J893)&lt;0,"; Kassenbestand negativ",""),3,250),"")</f>
        <v/>
      </c>
    </row>
    <row r="894">
      <c r="A894" s="9">
        <f>IF(OR(B894&lt;&gt;"",D894&lt;&gt;"",F894&lt;&gt;"",G894&lt;&gt;""),MAX(A$6:A893)+1,"")</f>
        <v/>
      </c>
      <c r="B894" s="10" t="n"/>
      <c r="C894" s="11" t="n"/>
      <c r="D894" s="12" t="n"/>
      <c r="E894" s="12" t="n"/>
      <c r="F894" s="13" t="n"/>
      <c r="G894" s="13" t="n"/>
      <c r="H894" s="14" t="n"/>
      <c r="I894" s="15">
        <f>IF(N(F894)+N(G894)=0,"",ROUND((N(F894)+N(G894))*N(H894)/(1+N(H894)),2))</f>
        <v/>
      </c>
      <c r="J894" s="15">
        <f>IF(OR(B894&lt;&gt;"",D894&lt;&gt;"",F894&lt;&gt;"",G894&lt;&gt;""),ROUND(Einstellungen!$B$5+SUM(F$7:F894)-SUM(G$7:G894),2),"")</f>
        <v/>
      </c>
      <c r="K894" s="16">
        <f>IF(OR(B894&lt;&gt;"",D894&lt;&gt;"",F894&lt;&gt;"",G894&lt;&gt;""),MID(IF(AND(F894&lt;&gt;"",G894&lt;&gt;""),"; Einnahme und Ausgabe in einer Zeile","")&amp;IF(AND(F894="",G894=""),"; Betrag fehlt","")&amp;IF(B894="","; Datum fehlt",IF(B894&lt;MAX(B$6:B893),"; Datum früher als darüber","")&amp;IF(AND(Einstellungen!$B$6&lt;&gt;"",B894&lt;Einstellungen!$B$6),"; Datum vor dem Anfangsbestand",""))&amp;IF(C894="","; Beleg fehlt","")&amp;IF(N(J894)&lt;0,"; Kassenbestand negativ",""),3,250),"")</f>
        <v/>
      </c>
    </row>
    <row r="895">
      <c r="A895" s="9">
        <f>IF(OR(B895&lt;&gt;"",D895&lt;&gt;"",F895&lt;&gt;"",G895&lt;&gt;""),MAX(A$6:A894)+1,"")</f>
        <v/>
      </c>
      <c r="B895" s="10" t="n"/>
      <c r="C895" s="11" t="n"/>
      <c r="D895" s="12" t="n"/>
      <c r="E895" s="12" t="n"/>
      <c r="F895" s="13" t="n"/>
      <c r="G895" s="13" t="n"/>
      <c r="H895" s="14" t="n"/>
      <c r="I895" s="15">
        <f>IF(N(F895)+N(G895)=0,"",ROUND((N(F895)+N(G895))*N(H895)/(1+N(H895)),2))</f>
        <v/>
      </c>
      <c r="J895" s="15">
        <f>IF(OR(B895&lt;&gt;"",D895&lt;&gt;"",F895&lt;&gt;"",G895&lt;&gt;""),ROUND(Einstellungen!$B$5+SUM(F$7:F895)-SUM(G$7:G895),2),"")</f>
        <v/>
      </c>
      <c r="K895" s="16">
        <f>IF(OR(B895&lt;&gt;"",D895&lt;&gt;"",F895&lt;&gt;"",G895&lt;&gt;""),MID(IF(AND(F895&lt;&gt;"",G895&lt;&gt;""),"; Einnahme und Ausgabe in einer Zeile","")&amp;IF(AND(F895="",G895=""),"; Betrag fehlt","")&amp;IF(B895="","; Datum fehlt",IF(B895&lt;MAX(B$6:B894),"; Datum früher als darüber","")&amp;IF(AND(Einstellungen!$B$6&lt;&gt;"",B895&lt;Einstellungen!$B$6),"; Datum vor dem Anfangsbestand",""))&amp;IF(C895="","; Beleg fehlt","")&amp;IF(N(J895)&lt;0,"; Kassenbestand negativ",""),3,250),"")</f>
        <v/>
      </c>
    </row>
    <row r="896">
      <c r="A896" s="9">
        <f>IF(OR(B896&lt;&gt;"",D896&lt;&gt;"",F896&lt;&gt;"",G896&lt;&gt;""),MAX(A$6:A895)+1,"")</f>
        <v/>
      </c>
      <c r="B896" s="10" t="n"/>
      <c r="C896" s="11" t="n"/>
      <c r="D896" s="12" t="n"/>
      <c r="E896" s="12" t="n"/>
      <c r="F896" s="13" t="n"/>
      <c r="G896" s="13" t="n"/>
      <c r="H896" s="14" t="n"/>
      <c r="I896" s="15">
        <f>IF(N(F896)+N(G896)=0,"",ROUND((N(F896)+N(G896))*N(H896)/(1+N(H896)),2))</f>
        <v/>
      </c>
      <c r="J896" s="15">
        <f>IF(OR(B896&lt;&gt;"",D896&lt;&gt;"",F896&lt;&gt;"",G896&lt;&gt;""),ROUND(Einstellungen!$B$5+SUM(F$7:F896)-SUM(G$7:G896),2),"")</f>
        <v/>
      </c>
      <c r="K896" s="16">
        <f>IF(OR(B896&lt;&gt;"",D896&lt;&gt;"",F896&lt;&gt;"",G896&lt;&gt;""),MID(IF(AND(F896&lt;&gt;"",G896&lt;&gt;""),"; Einnahme und Ausgabe in einer Zeile","")&amp;IF(AND(F896="",G896=""),"; Betrag fehlt","")&amp;IF(B896="","; Datum fehlt",IF(B896&lt;MAX(B$6:B895),"; Datum früher als darüber","")&amp;IF(AND(Einstellungen!$B$6&lt;&gt;"",B896&lt;Einstellungen!$B$6),"; Datum vor dem Anfangsbestand",""))&amp;IF(C896="","; Beleg fehlt","")&amp;IF(N(J896)&lt;0,"; Kassenbestand negativ",""),3,250),"")</f>
        <v/>
      </c>
    </row>
    <row r="897">
      <c r="A897" s="9">
        <f>IF(OR(B897&lt;&gt;"",D897&lt;&gt;"",F897&lt;&gt;"",G897&lt;&gt;""),MAX(A$6:A896)+1,"")</f>
        <v/>
      </c>
      <c r="B897" s="10" t="n"/>
      <c r="C897" s="11" t="n"/>
      <c r="D897" s="12" t="n"/>
      <c r="E897" s="12" t="n"/>
      <c r="F897" s="13" t="n"/>
      <c r="G897" s="13" t="n"/>
      <c r="H897" s="14" t="n"/>
      <c r="I897" s="15">
        <f>IF(N(F897)+N(G897)=0,"",ROUND((N(F897)+N(G897))*N(H897)/(1+N(H897)),2))</f>
        <v/>
      </c>
      <c r="J897" s="15">
        <f>IF(OR(B897&lt;&gt;"",D897&lt;&gt;"",F897&lt;&gt;"",G897&lt;&gt;""),ROUND(Einstellungen!$B$5+SUM(F$7:F897)-SUM(G$7:G897),2),"")</f>
        <v/>
      </c>
      <c r="K897" s="16">
        <f>IF(OR(B897&lt;&gt;"",D897&lt;&gt;"",F897&lt;&gt;"",G897&lt;&gt;""),MID(IF(AND(F897&lt;&gt;"",G897&lt;&gt;""),"; Einnahme und Ausgabe in einer Zeile","")&amp;IF(AND(F897="",G897=""),"; Betrag fehlt","")&amp;IF(B897="","; Datum fehlt",IF(B897&lt;MAX(B$6:B896),"; Datum früher als darüber","")&amp;IF(AND(Einstellungen!$B$6&lt;&gt;"",B897&lt;Einstellungen!$B$6),"; Datum vor dem Anfangsbestand",""))&amp;IF(C897="","; Beleg fehlt","")&amp;IF(N(J897)&lt;0,"; Kassenbestand negativ",""),3,250),"")</f>
        <v/>
      </c>
    </row>
    <row r="898">
      <c r="A898" s="9">
        <f>IF(OR(B898&lt;&gt;"",D898&lt;&gt;"",F898&lt;&gt;"",G898&lt;&gt;""),MAX(A$6:A897)+1,"")</f>
        <v/>
      </c>
      <c r="B898" s="10" t="n"/>
      <c r="C898" s="11" t="n"/>
      <c r="D898" s="12" t="n"/>
      <c r="E898" s="12" t="n"/>
      <c r="F898" s="13" t="n"/>
      <c r="G898" s="13" t="n"/>
      <c r="H898" s="14" t="n"/>
      <c r="I898" s="15">
        <f>IF(N(F898)+N(G898)=0,"",ROUND((N(F898)+N(G898))*N(H898)/(1+N(H898)),2))</f>
        <v/>
      </c>
      <c r="J898" s="15">
        <f>IF(OR(B898&lt;&gt;"",D898&lt;&gt;"",F898&lt;&gt;"",G898&lt;&gt;""),ROUND(Einstellungen!$B$5+SUM(F$7:F898)-SUM(G$7:G898),2),"")</f>
        <v/>
      </c>
      <c r="K898" s="16">
        <f>IF(OR(B898&lt;&gt;"",D898&lt;&gt;"",F898&lt;&gt;"",G898&lt;&gt;""),MID(IF(AND(F898&lt;&gt;"",G898&lt;&gt;""),"; Einnahme und Ausgabe in einer Zeile","")&amp;IF(AND(F898="",G898=""),"; Betrag fehlt","")&amp;IF(B898="","; Datum fehlt",IF(B898&lt;MAX(B$6:B897),"; Datum früher als darüber","")&amp;IF(AND(Einstellungen!$B$6&lt;&gt;"",B898&lt;Einstellungen!$B$6),"; Datum vor dem Anfangsbestand",""))&amp;IF(C898="","; Beleg fehlt","")&amp;IF(N(J898)&lt;0,"; Kassenbestand negativ",""),3,250),"")</f>
        <v/>
      </c>
    </row>
    <row r="899">
      <c r="A899" s="9">
        <f>IF(OR(B899&lt;&gt;"",D899&lt;&gt;"",F899&lt;&gt;"",G899&lt;&gt;""),MAX(A$6:A898)+1,"")</f>
        <v/>
      </c>
      <c r="B899" s="10" t="n"/>
      <c r="C899" s="11" t="n"/>
      <c r="D899" s="12" t="n"/>
      <c r="E899" s="12" t="n"/>
      <c r="F899" s="13" t="n"/>
      <c r="G899" s="13" t="n"/>
      <c r="H899" s="14" t="n"/>
      <c r="I899" s="15">
        <f>IF(N(F899)+N(G899)=0,"",ROUND((N(F899)+N(G899))*N(H899)/(1+N(H899)),2))</f>
        <v/>
      </c>
      <c r="J899" s="15">
        <f>IF(OR(B899&lt;&gt;"",D899&lt;&gt;"",F899&lt;&gt;"",G899&lt;&gt;""),ROUND(Einstellungen!$B$5+SUM(F$7:F899)-SUM(G$7:G899),2),"")</f>
        <v/>
      </c>
      <c r="K899" s="16">
        <f>IF(OR(B899&lt;&gt;"",D899&lt;&gt;"",F899&lt;&gt;"",G899&lt;&gt;""),MID(IF(AND(F899&lt;&gt;"",G899&lt;&gt;""),"; Einnahme und Ausgabe in einer Zeile","")&amp;IF(AND(F899="",G899=""),"; Betrag fehlt","")&amp;IF(B899="","; Datum fehlt",IF(B899&lt;MAX(B$6:B898),"; Datum früher als darüber","")&amp;IF(AND(Einstellungen!$B$6&lt;&gt;"",B899&lt;Einstellungen!$B$6),"; Datum vor dem Anfangsbestand",""))&amp;IF(C899="","; Beleg fehlt","")&amp;IF(N(J899)&lt;0,"; Kassenbestand negativ",""),3,250),"")</f>
        <v/>
      </c>
    </row>
    <row r="900">
      <c r="A900" s="9">
        <f>IF(OR(B900&lt;&gt;"",D900&lt;&gt;"",F900&lt;&gt;"",G900&lt;&gt;""),MAX(A$6:A899)+1,"")</f>
        <v/>
      </c>
      <c r="B900" s="10" t="n"/>
      <c r="C900" s="11" t="n"/>
      <c r="D900" s="12" t="n"/>
      <c r="E900" s="12" t="n"/>
      <c r="F900" s="13" t="n"/>
      <c r="G900" s="13" t="n"/>
      <c r="H900" s="14" t="n"/>
      <c r="I900" s="15">
        <f>IF(N(F900)+N(G900)=0,"",ROUND((N(F900)+N(G900))*N(H900)/(1+N(H900)),2))</f>
        <v/>
      </c>
      <c r="J900" s="15">
        <f>IF(OR(B900&lt;&gt;"",D900&lt;&gt;"",F900&lt;&gt;"",G900&lt;&gt;""),ROUND(Einstellungen!$B$5+SUM(F$7:F900)-SUM(G$7:G900),2),"")</f>
        <v/>
      </c>
      <c r="K900" s="16">
        <f>IF(OR(B900&lt;&gt;"",D900&lt;&gt;"",F900&lt;&gt;"",G900&lt;&gt;""),MID(IF(AND(F900&lt;&gt;"",G900&lt;&gt;""),"; Einnahme und Ausgabe in einer Zeile","")&amp;IF(AND(F900="",G900=""),"; Betrag fehlt","")&amp;IF(B900="","; Datum fehlt",IF(B900&lt;MAX(B$6:B899),"; Datum früher als darüber","")&amp;IF(AND(Einstellungen!$B$6&lt;&gt;"",B900&lt;Einstellungen!$B$6),"; Datum vor dem Anfangsbestand",""))&amp;IF(C900="","; Beleg fehlt","")&amp;IF(N(J900)&lt;0,"; Kassenbestand negativ",""),3,250),"")</f>
        <v/>
      </c>
    </row>
    <row r="901">
      <c r="A901" s="9">
        <f>IF(OR(B901&lt;&gt;"",D901&lt;&gt;"",F901&lt;&gt;"",G901&lt;&gt;""),MAX(A$6:A900)+1,"")</f>
        <v/>
      </c>
      <c r="B901" s="10" t="n"/>
      <c r="C901" s="11" t="n"/>
      <c r="D901" s="12" t="n"/>
      <c r="E901" s="12" t="n"/>
      <c r="F901" s="13" t="n"/>
      <c r="G901" s="13" t="n"/>
      <c r="H901" s="14" t="n"/>
      <c r="I901" s="15">
        <f>IF(N(F901)+N(G901)=0,"",ROUND((N(F901)+N(G901))*N(H901)/(1+N(H901)),2))</f>
        <v/>
      </c>
      <c r="J901" s="15">
        <f>IF(OR(B901&lt;&gt;"",D901&lt;&gt;"",F901&lt;&gt;"",G901&lt;&gt;""),ROUND(Einstellungen!$B$5+SUM(F$7:F901)-SUM(G$7:G901),2),"")</f>
        <v/>
      </c>
      <c r="K901" s="16">
        <f>IF(OR(B901&lt;&gt;"",D901&lt;&gt;"",F901&lt;&gt;"",G901&lt;&gt;""),MID(IF(AND(F901&lt;&gt;"",G901&lt;&gt;""),"; Einnahme und Ausgabe in einer Zeile","")&amp;IF(AND(F901="",G901=""),"; Betrag fehlt","")&amp;IF(B901="","; Datum fehlt",IF(B901&lt;MAX(B$6:B900),"; Datum früher als darüber","")&amp;IF(AND(Einstellungen!$B$6&lt;&gt;"",B901&lt;Einstellungen!$B$6),"; Datum vor dem Anfangsbestand",""))&amp;IF(C901="","; Beleg fehlt","")&amp;IF(N(J901)&lt;0,"; Kassenbestand negativ",""),3,250),"")</f>
        <v/>
      </c>
    </row>
    <row r="902">
      <c r="A902" s="9">
        <f>IF(OR(B902&lt;&gt;"",D902&lt;&gt;"",F902&lt;&gt;"",G902&lt;&gt;""),MAX(A$6:A901)+1,"")</f>
        <v/>
      </c>
      <c r="B902" s="10" t="n"/>
      <c r="C902" s="11" t="n"/>
      <c r="D902" s="12" t="n"/>
      <c r="E902" s="12" t="n"/>
      <c r="F902" s="13" t="n"/>
      <c r="G902" s="13" t="n"/>
      <c r="H902" s="14" t="n"/>
      <c r="I902" s="15">
        <f>IF(N(F902)+N(G902)=0,"",ROUND((N(F902)+N(G902))*N(H902)/(1+N(H902)),2))</f>
        <v/>
      </c>
      <c r="J902" s="15">
        <f>IF(OR(B902&lt;&gt;"",D902&lt;&gt;"",F902&lt;&gt;"",G902&lt;&gt;""),ROUND(Einstellungen!$B$5+SUM(F$7:F902)-SUM(G$7:G902),2),"")</f>
        <v/>
      </c>
      <c r="K902" s="16">
        <f>IF(OR(B902&lt;&gt;"",D902&lt;&gt;"",F902&lt;&gt;"",G902&lt;&gt;""),MID(IF(AND(F902&lt;&gt;"",G902&lt;&gt;""),"; Einnahme und Ausgabe in einer Zeile","")&amp;IF(AND(F902="",G902=""),"; Betrag fehlt","")&amp;IF(B902="","; Datum fehlt",IF(B902&lt;MAX(B$6:B901),"; Datum früher als darüber","")&amp;IF(AND(Einstellungen!$B$6&lt;&gt;"",B902&lt;Einstellungen!$B$6),"; Datum vor dem Anfangsbestand",""))&amp;IF(C902="","; Beleg fehlt","")&amp;IF(N(J902)&lt;0,"; Kassenbestand negativ",""),3,250),"")</f>
        <v/>
      </c>
    </row>
    <row r="903">
      <c r="A903" s="9">
        <f>IF(OR(B903&lt;&gt;"",D903&lt;&gt;"",F903&lt;&gt;"",G903&lt;&gt;""),MAX(A$6:A902)+1,"")</f>
        <v/>
      </c>
      <c r="B903" s="10" t="n"/>
      <c r="C903" s="11" t="n"/>
      <c r="D903" s="12" t="n"/>
      <c r="E903" s="12" t="n"/>
      <c r="F903" s="13" t="n"/>
      <c r="G903" s="13" t="n"/>
      <c r="H903" s="14" t="n"/>
      <c r="I903" s="15">
        <f>IF(N(F903)+N(G903)=0,"",ROUND((N(F903)+N(G903))*N(H903)/(1+N(H903)),2))</f>
        <v/>
      </c>
      <c r="J903" s="15">
        <f>IF(OR(B903&lt;&gt;"",D903&lt;&gt;"",F903&lt;&gt;"",G903&lt;&gt;""),ROUND(Einstellungen!$B$5+SUM(F$7:F903)-SUM(G$7:G903),2),"")</f>
        <v/>
      </c>
      <c r="K903" s="16">
        <f>IF(OR(B903&lt;&gt;"",D903&lt;&gt;"",F903&lt;&gt;"",G903&lt;&gt;""),MID(IF(AND(F903&lt;&gt;"",G903&lt;&gt;""),"; Einnahme und Ausgabe in einer Zeile","")&amp;IF(AND(F903="",G903=""),"; Betrag fehlt","")&amp;IF(B903="","; Datum fehlt",IF(B903&lt;MAX(B$6:B902),"; Datum früher als darüber","")&amp;IF(AND(Einstellungen!$B$6&lt;&gt;"",B903&lt;Einstellungen!$B$6),"; Datum vor dem Anfangsbestand",""))&amp;IF(C903="","; Beleg fehlt","")&amp;IF(N(J903)&lt;0,"; Kassenbestand negativ",""),3,250),"")</f>
        <v/>
      </c>
    </row>
    <row r="904">
      <c r="A904" s="9">
        <f>IF(OR(B904&lt;&gt;"",D904&lt;&gt;"",F904&lt;&gt;"",G904&lt;&gt;""),MAX(A$6:A903)+1,"")</f>
        <v/>
      </c>
      <c r="B904" s="10" t="n"/>
      <c r="C904" s="11" t="n"/>
      <c r="D904" s="12" t="n"/>
      <c r="E904" s="12" t="n"/>
      <c r="F904" s="13" t="n"/>
      <c r="G904" s="13" t="n"/>
      <c r="H904" s="14" t="n"/>
      <c r="I904" s="15">
        <f>IF(N(F904)+N(G904)=0,"",ROUND((N(F904)+N(G904))*N(H904)/(1+N(H904)),2))</f>
        <v/>
      </c>
      <c r="J904" s="15">
        <f>IF(OR(B904&lt;&gt;"",D904&lt;&gt;"",F904&lt;&gt;"",G904&lt;&gt;""),ROUND(Einstellungen!$B$5+SUM(F$7:F904)-SUM(G$7:G904),2),"")</f>
        <v/>
      </c>
      <c r="K904" s="16">
        <f>IF(OR(B904&lt;&gt;"",D904&lt;&gt;"",F904&lt;&gt;"",G904&lt;&gt;""),MID(IF(AND(F904&lt;&gt;"",G904&lt;&gt;""),"; Einnahme und Ausgabe in einer Zeile","")&amp;IF(AND(F904="",G904=""),"; Betrag fehlt","")&amp;IF(B904="","; Datum fehlt",IF(B904&lt;MAX(B$6:B903),"; Datum früher als darüber","")&amp;IF(AND(Einstellungen!$B$6&lt;&gt;"",B904&lt;Einstellungen!$B$6),"; Datum vor dem Anfangsbestand",""))&amp;IF(C904="","; Beleg fehlt","")&amp;IF(N(J904)&lt;0,"; Kassenbestand negativ",""),3,250),"")</f>
        <v/>
      </c>
    </row>
    <row r="905">
      <c r="A905" s="9">
        <f>IF(OR(B905&lt;&gt;"",D905&lt;&gt;"",F905&lt;&gt;"",G905&lt;&gt;""),MAX(A$6:A904)+1,"")</f>
        <v/>
      </c>
      <c r="B905" s="10" t="n"/>
      <c r="C905" s="11" t="n"/>
      <c r="D905" s="12" t="n"/>
      <c r="E905" s="12" t="n"/>
      <c r="F905" s="13" t="n"/>
      <c r="G905" s="13" t="n"/>
      <c r="H905" s="14" t="n"/>
      <c r="I905" s="15">
        <f>IF(N(F905)+N(G905)=0,"",ROUND((N(F905)+N(G905))*N(H905)/(1+N(H905)),2))</f>
        <v/>
      </c>
      <c r="J905" s="15">
        <f>IF(OR(B905&lt;&gt;"",D905&lt;&gt;"",F905&lt;&gt;"",G905&lt;&gt;""),ROUND(Einstellungen!$B$5+SUM(F$7:F905)-SUM(G$7:G905),2),"")</f>
        <v/>
      </c>
      <c r="K905" s="16">
        <f>IF(OR(B905&lt;&gt;"",D905&lt;&gt;"",F905&lt;&gt;"",G905&lt;&gt;""),MID(IF(AND(F905&lt;&gt;"",G905&lt;&gt;""),"; Einnahme und Ausgabe in einer Zeile","")&amp;IF(AND(F905="",G905=""),"; Betrag fehlt","")&amp;IF(B905="","; Datum fehlt",IF(B905&lt;MAX(B$6:B904),"; Datum früher als darüber","")&amp;IF(AND(Einstellungen!$B$6&lt;&gt;"",B905&lt;Einstellungen!$B$6),"; Datum vor dem Anfangsbestand",""))&amp;IF(C905="","; Beleg fehlt","")&amp;IF(N(J905)&lt;0,"; Kassenbestand negativ",""),3,250),"")</f>
        <v/>
      </c>
    </row>
    <row r="906">
      <c r="A906" s="9">
        <f>IF(OR(B906&lt;&gt;"",D906&lt;&gt;"",F906&lt;&gt;"",G906&lt;&gt;""),MAX(A$6:A905)+1,"")</f>
        <v/>
      </c>
      <c r="B906" s="10" t="n"/>
      <c r="C906" s="11" t="n"/>
      <c r="D906" s="12" t="n"/>
      <c r="E906" s="12" t="n"/>
      <c r="F906" s="13" t="n"/>
      <c r="G906" s="13" t="n"/>
      <c r="H906" s="14" t="n"/>
      <c r="I906" s="15">
        <f>IF(N(F906)+N(G906)=0,"",ROUND((N(F906)+N(G906))*N(H906)/(1+N(H906)),2))</f>
        <v/>
      </c>
      <c r="J906" s="15">
        <f>IF(OR(B906&lt;&gt;"",D906&lt;&gt;"",F906&lt;&gt;"",G906&lt;&gt;""),ROUND(Einstellungen!$B$5+SUM(F$7:F906)-SUM(G$7:G906),2),"")</f>
        <v/>
      </c>
      <c r="K906" s="16">
        <f>IF(OR(B906&lt;&gt;"",D906&lt;&gt;"",F906&lt;&gt;"",G906&lt;&gt;""),MID(IF(AND(F906&lt;&gt;"",G906&lt;&gt;""),"; Einnahme und Ausgabe in einer Zeile","")&amp;IF(AND(F906="",G906=""),"; Betrag fehlt","")&amp;IF(B906="","; Datum fehlt",IF(B906&lt;MAX(B$6:B905),"; Datum früher als darüber","")&amp;IF(AND(Einstellungen!$B$6&lt;&gt;"",B906&lt;Einstellungen!$B$6),"; Datum vor dem Anfangsbestand",""))&amp;IF(C906="","; Beleg fehlt","")&amp;IF(N(J906)&lt;0,"; Kassenbestand negativ",""),3,250),"")</f>
        <v/>
      </c>
    </row>
    <row r="907">
      <c r="A907" s="9">
        <f>IF(OR(B907&lt;&gt;"",D907&lt;&gt;"",F907&lt;&gt;"",G907&lt;&gt;""),MAX(A$6:A906)+1,"")</f>
        <v/>
      </c>
      <c r="B907" s="10" t="n"/>
      <c r="C907" s="11" t="n"/>
      <c r="D907" s="12" t="n"/>
      <c r="E907" s="12" t="n"/>
      <c r="F907" s="13" t="n"/>
      <c r="G907" s="13" t="n"/>
      <c r="H907" s="14" t="n"/>
      <c r="I907" s="15">
        <f>IF(N(F907)+N(G907)=0,"",ROUND((N(F907)+N(G907))*N(H907)/(1+N(H907)),2))</f>
        <v/>
      </c>
      <c r="J907" s="15">
        <f>IF(OR(B907&lt;&gt;"",D907&lt;&gt;"",F907&lt;&gt;"",G907&lt;&gt;""),ROUND(Einstellungen!$B$5+SUM(F$7:F907)-SUM(G$7:G907),2),"")</f>
        <v/>
      </c>
      <c r="K907" s="16">
        <f>IF(OR(B907&lt;&gt;"",D907&lt;&gt;"",F907&lt;&gt;"",G907&lt;&gt;""),MID(IF(AND(F907&lt;&gt;"",G907&lt;&gt;""),"; Einnahme und Ausgabe in einer Zeile","")&amp;IF(AND(F907="",G907=""),"; Betrag fehlt","")&amp;IF(B907="","; Datum fehlt",IF(B907&lt;MAX(B$6:B906),"; Datum früher als darüber","")&amp;IF(AND(Einstellungen!$B$6&lt;&gt;"",B907&lt;Einstellungen!$B$6),"; Datum vor dem Anfangsbestand",""))&amp;IF(C907="","; Beleg fehlt","")&amp;IF(N(J907)&lt;0,"; Kassenbestand negativ",""),3,250),"")</f>
        <v/>
      </c>
    </row>
    <row r="908">
      <c r="A908" s="9">
        <f>IF(OR(B908&lt;&gt;"",D908&lt;&gt;"",F908&lt;&gt;"",G908&lt;&gt;""),MAX(A$6:A907)+1,"")</f>
        <v/>
      </c>
      <c r="B908" s="10" t="n"/>
      <c r="C908" s="11" t="n"/>
      <c r="D908" s="12" t="n"/>
      <c r="E908" s="12" t="n"/>
      <c r="F908" s="13" t="n"/>
      <c r="G908" s="13" t="n"/>
      <c r="H908" s="14" t="n"/>
      <c r="I908" s="15">
        <f>IF(N(F908)+N(G908)=0,"",ROUND((N(F908)+N(G908))*N(H908)/(1+N(H908)),2))</f>
        <v/>
      </c>
      <c r="J908" s="15">
        <f>IF(OR(B908&lt;&gt;"",D908&lt;&gt;"",F908&lt;&gt;"",G908&lt;&gt;""),ROUND(Einstellungen!$B$5+SUM(F$7:F908)-SUM(G$7:G908),2),"")</f>
        <v/>
      </c>
      <c r="K908" s="16">
        <f>IF(OR(B908&lt;&gt;"",D908&lt;&gt;"",F908&lt;&gt;"",G908&lt;&gt;""),MID(IF(AND(F908&lt;&gt;"",G908&lt;&gt;""),"; Einnahme und Ausgabe in einer Zeile","")&amp;IF(AND(F908="",G908=""),"; Betrag fehlt","")&amp;IF(B908="","; Datum fehlt",IF(B908&lt;MAX(B$6:B907),"; Datum früher als darüber","")&amp;IF(AND(Einstellungen!$B$6&lt;&gt;"",B908&lt;Einstellungen!$B$6),"; Datum vor dem Anfangsbestand",""))&amp;IF(C908="","; Beleg fehlt","")&amp;IF(N(J908)&lt;0,"; Kassenbestand negativ",""),3,250),"")</f>
        <v/>
      </c>
    </row>
    <row r="909">
      <c r="A909" s="9">
        <f>IF(OR(B909&lt;&gt;"",D909&lt;&gt;"",F909&lt;&gt;"",G909&lt;&gt;""),MAX(A$6:A908)+1,"")</f>
        <v/>
      </c>
      <c r="B909" s="10" t="n"/>
      <c r="C909" s="11" t="n"/>
      <c r="D909" s="12" t="n"/>
      <c r="E909" s="12" t="n"/>
      <c r="F909" s="13" t="n"/>
      <c r="G909" s="13" t="n"/>
      <c r="H909" s="14" t="n"/>
      <c r="I909" s="15">
        <f>IF(N(F909)+N(G909)=0,"",ROUND((N(F909)+N(G909))*N(H909)/(1+N(H909)),2))</f>
        <v/>
      </c>
      <c r="J909" s="15">
        <f>IF(OR(B909&lt;&gt;"",D909&lt;&gt;"",F909&lt;&gt;"",G909&lt;&gt;""),ROUND(Einstellungen!$B$5+SUM(F$7:F909)-SUM(G$7:G909),2),"")</f>
        <v/>
      </c>
      <c r="K909" s="16">
        <f>IF(OR(B909&lt;&gt;"",D909&lt;&gt;"",F909&lt;&gt;"",G909&lt;&gt;""),MID(IF(AND(F909&lt;&gt;"",G909&lt;&gt;""),"; Einnahme und Ausgabe in einer Zeile","")&amp;IF(AND(F909="",G909=""),"; Betrag fehlt","")&amp;IF(B909="","; Datum fehlt",IF(B909&lt;MAX(B$6:B908),"; Datum früher als darüber","")&amp;IF(AND(Einstellungen!$B$6&lt;&gt;"",B909&lt;Einstellungen!$B$6),"; Datum vor dem Anfangsbestand",""))&amp;IF(C909="","; Beleg fehlt","")&amp;IF(N(J909)&lt;0,"; Kassenbestand negativ",""),3,250),"")</f>
        <v/>
      </c>
    </row>
    <row r="910">
      <c r="A910" s="9">
        <f>IF(OR(B910&lt;&gt;"",D910&lt;&gt;"",F910&lt;&gt;"",G910&lt;&gt;""),MAX(A$6:A909)+1,"")</f>
        <v/>
      </c>
      <c r="B910" s="10" t="n"/>
      <c r="C910" s="11" t="n"/>
      <c r="D910" s="12" t="n"/>
      <c r="E910" s="12" t="n"/>
      <c r="F910" s="13" t="n"/>
      <c r="G910" s="13" t="n"/>
      <c r="H910" s="14" t="n"/>
      <c r="I910" s="15">
        <f>IF(N(F910)+N(G910)=0,"",ROUND((N(F910)+N(G910))*N(H910)/(1+N(H910)),2))</f>
        <v/>
      </c>
      <c r="J910" s="15">
        <f>IF(OR(B910&lt;&gt;"",D910&lt;&gt;"",F910&lt;&gt;"",G910&lt;&gt;""),ROUND(Einstellungen!$B$5+SUM(F$7:F910)-SUM(G$7:G910),2),"")</f>
        <v/>
      </c>
      <c r="K910" s="16">
        <f>IF(OR(B910&lt;&gt;"",D910&lt;&gt;"",F910&lt;&gt;"",G910&lt;&gt;""),MID(IF(AND(F910&lt;&gt;"",G910&lt;&gt;""),"; Einnahme und Ausgabe in einer Zeile","")&amp;IF(AND(F910="",G910=""),"; Betrag fehlt","")&amp;IF(B910="","; Datum fehlt",IF(B910&lt;MAX(B$6:B909),"; Datum früher als darüber","")&amp;IF(AND(Einstellungen!$B$6&lt;&gt;"",B910&lt;Einstellungen!$B$6),"; Datum vor dem Anfangsbestand",""))&amp;IF(C910="","; Beleg fehlt","")&amp;IF(N(J910)&lt;0,"; Kassenbestand negativ",""),3,250),"")</f>
        <v/>
      </c>
    </row>
    <row r="911">
      <c r="A911" s="9">
        <f>IF(OR(B911&lt;&gt;"",D911&lt;&gt;"",F911&lt;&gt;"",G911&lt;&gt;""),MAX(A$6:A910)+1,"")</f>
        <v/>
      </c>
      <c r="B911" s="10" t="n"/>
      <c r="C911" s="11" t="n"/>
      <c r="D911" s="12" t="n"/>
      <c r="E911" s="12" t="n"/>
      <c r="F911" s="13" t="n"/>
      <c r="G911" s="13" t="n"/>
      <c r="H911" s="14" t="n"/>
      <c r="I911" s="15">
        <f>IF(N(F911)+N(G911)=0,"",ROUND((N(F911)+N(G911))*N(H911)/(1+N(H911)),2))</f>
        <v/>
      </c>
      <c r="J911" s="15">
        <f>IF(OR(B911&lt;&gt;"",D911&lt;&gt;"",F911&lt;&gt;"",G911&lt;&gt;""),ROUND(Einstellungen!$B$5+SUM(F$7:F911)-SUM(G$7:G911),2),"")</f>
        <v/>
      </c>
      <c r="K911" s="16">
        <f>IF(OR(B911&lt;&gt;"",D911&lt;&gt;"",F911&lt;&gt;"",G911&lt;&gt;""),MID(IF(AND(F911&lt;&gt;"",G911&lt;&gt;""),"; Einnahme und Ausgabe in einer Zeile","")&amp;IF(AND(F911="",G911=""),"; Betrag fehlt","")&amp;IF(B911="","; Datum fehlt",IF(B911&lt;MAX(B$6:B910),"; Datum früher als darüber","")&amp;IF(AND(Einstellungen!$B$6&lt;&gt;"",B911&lt;Einstellungen!$B$6),"; Datum vor dem Anfangsbestand",""))&amp;IF(C911="","; Beleg fehlt","")&amp;IF(N(J911)&lt;0,"; Kassenbestand negativ",""),3,250),"")</f>
        <v/>
      </c>
    </row>
    <row r="912">
      <c r="A912" s="9">
        <f>IF(OR(B912&lt;&gt;"",D912&lt;&gt;"",F912&lt;&gt;"",G912&lt;&gt;""),MAX(A$6:A911)+1,"")</f>
        <v/>
      </c>
      <c r="B912" s="10" t="n"/>
      <c r="C912" s="11" t="n"/>
      <c r="D912" s="12" t="n"/>
      <c r="E912" s="12" t="n"/>
      <c r="F912" s="13" t="n"/>
      <c r="G912" s="13" t="n"/>
      <c r="H912" s="14" t="n"/>
      <c r="I912" s="15">
        <f>IF(N(F912)+N(G912)=0,"",ROUND((N(F912)+N(G912))*N(H912)/(1+N(H912)),2))</f>
        <v/>
      </c>
      <c r="J912" s="15">
        <f>IF(OR(B912&lt;&gt;"",D912&lt;&gt;"",F912&lt;&gt;"",G912&lt;&gt;""),ROUND(Einstellungen!$B$5+SUM(F$7:F912)-SUM(G$7:G912),2),"")</f>
        <v/>
      </c>
      <c r="K912" s="16">
        <f>IF(OR(B912&lt;&gt;"",D912&lt;&gt;"",F912&lt;&gt;"",G912&lt;&gt;""),MID(IF(AND(F912&lt;&gt;"",G912&lt;&gt;""),"; Einnahme und Ausgabe in einer Zeile","")&amp;IF(AND(F912="",G912=""),"; Betrag fehlt","")&amp;IF(B912="","; Datum fehlt",IF(B912&lt;MAX(B$6:B911),"; Datum früher als darüber","")&amp;IF(AND(Einstellungen!$B$6&lt;&gt;"",B912&lt;Einstellungen!$B$6),"; Datum vor dem Anfangsbestand",""))&amp;IF(C912="","; Beleg fehlt","")&amp;IF(N(J912)&lt;0,"; Kassenbestand negativ",""),3,250),"")</f>
        <v/>
      </c>
    </row>
    <row r="913">
      <c r="A913" s="9">
        <f>IF(OR(B913&lt;&gt;"",D913&lt;&gt;"",F913&lt;&gt;"",G913&lt;&gt;""),MAX(A$6:A912)+1,"")</f>
        <v/>
      </c>
      <c r="B913" s="10" t="n"/>
      <c r="C913" s="11" t="n"/>
      <c r="D913" s="12" t="n"/>
      <c r="E913" s="12" t="n"/>
      <c r="F913" s="13" t="n"/>
      <c r="G913" s="13" t="n"/>
      <c r="H913" s="14" t="n"/>
      <c r="I913" s="15">
        <f>IF(N(F913)+N(G913)=0,"",ROUND((N(F913)+N(G913))*N(H913)/(1+N(H913)),2))</f>
        <v/>
      </c>
      <c r="J913" s="15">
        <f>IF(OR(B913&lt;&gt;"",D913&lt;&gt;"",F913&lt;&gt;"",G913&lt;&gt;""),ROUND(Einstellungen!$B$5+SUM(F$7:F913)-SUM(G$7:G913),2),"")</f>
        <v/>
      </c>
      <c r="K913" s="16">
        <f>IF(OR(B913&lt;&gt;"",D913&lt;&gt;"",F913&lt;&gt;"",G913&lt;&gt;""),MID(IF(AND(F913&lt;&gt;"",G913&lt;&gt;""),"; Einnahme und Ausgabe in einer Zeile","")&amp;IF(AND(F913="",G913=""),"; Betrag fehlt","")&amp;IF(B913="","; Datum fehlt",IF(B913&lt;MAX(B$6:B912),"; Datum früher als darüber","")&amp;IF(AND(Einstellungen!$B$6&lt;&gt;"",B913&lt;Einstellungen!$B$6),"; Datum vor dem Anfangsbestand",""))&amp;IF(C913="","; Beleg fehlt","")&amp;IF(N(J913)&lt;0,"; Kassenbestand negativ",""),3,250),"")</f>
        <v/>
      </c>
    </row>
    <row r="914">
      <c r="A914" s="9">
        <f>IF(OR(B914&lt;&gt;"",D914&lt;&gt;"",F914&lt;&gt;"",G914&lt;&gt;""),MAX(A$6:A913)+1,"")</f>
        <v/>
      </c>
      <c r="B914" s="10" t="n"/>
      <c r="C914" s="11" t="n"/>
      <c r="D914" s="12" t="n"/>
      <c r="E914" s="12" t="n"/>
      <c r="F914" s="13" t="n"/>
      <c r="G914" s="13" t="n"/>
      <c r="H914" s="14" t="n"/>
      <c r="I914" s="15">
        <f>IF(N(F914)+N(G914)=0,"",ROUND((N(F914)+N(G914))*N(H914)/(1+N(H914)),2))</f>
        <v/>
      </c>
      <c r="J914" s="15">
        <f>IF(OR(B914&lt;&gt;"",D914&lt;&gt;"",F914&lt;&gt;"",G914&lt;&gt;""),ROUND(Einstellungen!$B$5+SUM(F$7:F914)-SUM(G$7:G914),2),"")</f>
        <v/>
      </c>
      <c r="K914" s="16">
        <f>IF(OR(B914&lt;&gt;"",D914&lt;&gt;"",F914&lt;&gt;"",G914&lt;&gt;""),MID(IF(AND(F914&lt;&gt;"",G914&lt;&gt;""),"; Einnahme und Ausgabe in einer Zeile","")&amp;IF(AND(F914="",G914=""),"; Betrag fehlt","")&amp;IF(B914="","; Datum fehlt",IF(B914&lt;MAX(B$6:B913),"; Datum früher als darüber","")&amp;IF(AND(Einstellungen!$B$6&lt;&gt;"",B914&lt;Einstellungen!$B$6),"; Datum vor dem Anfangsbestand",""))&amp;IF(C914="","; Beleg fehlt","")&amp;IF(N(J914)&lt;0,"; Kassenbestand negativ",""),3,250),"")</f>
        <v/>
      </c>
    </row>
    <row r="915">
      <c r="A915" s="9">
        <f>IF(OR(B915&lt;&gt;"",D915&lt;&gt;"",F915&lt;&gt;"",G915&lt;&gt;""),MAX(A$6:A914)+1,"")</f>
        <v/>
      </c>
      <c r="B915" s="10" t="n"/>
      <c r="C915" s="11" t="n"/>
      <c r="D915" s="12" t="n"/>
      <c r="E915" s="12" t="n"/>
      <c r="F915" s="13" t="n"/>
      <c r="G915" s="13" t="n"/>
      <c r="H915" s="14" t="n"/>
      <c r="I915" s="15">
        <f>IF(N(F915)+N(G915)=0,"",ROUND((N(F915)+N(G915))*N(H915)/(1+N(H915)),2))</f>
        <v/>
      </c>
      <c r="J915" s="15">
        <f>IF(OR(B915&lt;&gt;"",D915&lt;&gt;"",F915&lt;&gt;"",G915&lt;&gt;""),ROUND(Einstellungen!$B$5+SUM(F$7:F915)-SUM(G$7:G915),2),"")</f>
        <v/>
      </c>
      <c r="K915" s="16">
        <f>IF(OR(B915&lt;&gt;"",D915&lt;&gt;"",F915&lt;&gt;"",G915&lt;&gt;""),MID(IF(AND(F915&lt;&gt;"",G915&lt;&gt;""),"; Einnahme und Ausgabe in einer Zeile","")&amp;IF(AND(F915="",G915=""),"; Betrag fehlt","")&amp;IF(B915="","; Datum fehlt",IF(B915&lt;MAX(B$6:B914),"; Datum früher als darüber","")&amp;IF(AND(Einstellungen!$B$6&lt;&gt;"",B915&lt;Einstellungen!$B$6),"; Datum vor dem Anfangsbestand",""))&amp;IF(C915="","; Beleg fehlt","")&amp;IF(N(J915)&lt;0,"; Kassenbestand negativ",""),3,250),"")</f>
        <v/>
      </c>
    </row>
    <row r="916">
      <c r="A916" s="9">
        <f>IF(OR(B916&lt;&gt;"",D916&lt;&gt;"",F916&lt;&gt;"",G916&lt;&gt;""),MAX(A$6:A915)+1,"")</f>
        <v/>
      </c>
      <c r="B916" s="10" t="n"/>
      <c r="C916" s="11" t="n"/>
      <c r="D916" s="12" t="n"/>
      <c r="E916" s="12" t="n"/>
      <c r="F916" s="13" t="n"/>
      <c r="G916" s="13" t="n"/>
      <c r="H916" s="14" t="n"/>
      <c r="I916" s="15">
        <f>IF(N(F916)+N(G916)=0,"",ROUND((N(F916)+N(G916))*N(H916)/(1+N(H916)),2))</f>
        <v/>
      </c>
      <c r="J916" s="15">
        <f>IF(OR(B916&lt;&gt;"",D916&lt;&gt;"",F916&lt;&gt;"",G916&lt;&gt;""),ROUND(Einstellungen!$B$5+SUM(F$7:F916)-SUM(G$7:G916),2),"")</f>
        <v/>
      </c>
      <c r="K916" s="16">
        <f>IF(OR(B916&lt;&gt;"",D916&lt;&gt;"",F916&lt;&gt;"",G916&lt;&gt;""),MID(IF(AND(F916&lt;&gt;"",G916&lt;&gt;""),"; Einnahme und Ausgabe in einer Zeile","")&amp;IF(AND(F916="",G916=""),"; Betrag fehlt","")&amp;IF(B916="","; Datum fehlt",IF(B916&lt;MAX(B$6:B915),"; Datum früher als darüber","")&amp;IF(AND(Einstellungen!$B$6&lt;&gt;"",B916&lt;Einstellungen!$B$6),"; Datum vor dem Anfangsbestand",""))&amp;IF(C916="","; Beleg fehlt","")&amp;IF(N(J916)&lt;0,"; Kassenbestand negativ",""),3,250),"")</f>
        <v/>
      </c>
    </row>
    <row r="917">
      <c r="A917" s="9">
        <f>IF(OR(B917&lt;&gt;"",D917&lt;&gt;"",F917&lt;&gt;"",G917&lt;&gt;""),MAX(A$6:A916)+1,"")</f>
        <v/>
      </c>
      <c r="B917" s="10" t="n"/>
      <c r="C917" s="11" t="n"/>
      <c r="D917" s="12" t="n"/>
      <c r="E917" s="12" t="n"/>
      <c r="F917" s="13" t="n"/>
      <c r="G917" s="13" t="n"/>
      <c r="H917" s="14" t="n"/>
      <c r="I917" s="15">
        <f>IF(N(F917)+N(G917)=0,"",ROUND((N(F917)+N(G917))*N(H917)/(1+N(H917)),2))</f>
        <v/>
      </c>
      <c r="J917" s="15">
        <f>IF(OR(B917&lt;&gt;"",D917&lt;&gt;"",F917&lt;&gt;"",G917&lt;&gt;""),ROUND(Einstellungen!$B$5+SUM(F$7:F917)-SUM(G$7:G917),2),"")</f>
        <v/>
      </c>
      <c r="K917" s="16">
        <f>IF(OR(B917&lt;&gt;"",D917&lt;&gt;"",F917&lt;&gt;"",G917&lt;&gt;""),MID(IF(AND(F917&lt;&gt;"",G917&lt;&gt;""),"; Einnahme und Ausgabe in einer Zeile","")&amp;IF(AND(F917="",G917=""),"; Betrag fehlt","")&amp;IF(B917="","; Datum fehlt",IF(B917&lt;MAX(B$6:B916),"; Datum früher als darüber","")&amp;IF(AND(Einstellungen!$B$6&lt;&gt;"",B917&lt;Einstellungen!$B$6),"; Datum vor dem Anfangsbestand",""))&amp;IF(C917="","; Beleg fehlt","")&amp;IF(N(J917)&lt;0,"; Kassenbestand negativ",""),3,250),"")</f>
        <v/>
      </c>
    </row>
    <row r="918">
      <c r="A918" s="9">
        <f>IF(OR(B918&lt;&gt;"",D918&lt;&gt;"",F918&lt;&gt;"",G918&lt;&gt;""),MAX(A$6:A917)+1,"")</f>
        <v/>
      </c>
      <c r="B918" s="10" t="n"/>
      <c r="C918" s="11" t="n"/>
      <c r="D918" s="12" t="n"/>
      <c r="E918" s="12" t="n"/>
      <c r="F918" s="13" t="n"/>
      <c r="G918" s="13" t="n"/>
      <c r="H918" s="14" t="n"/>
      <c r="I918" s="15">
        <f>IF(N(F918)+N(G918)=0,"",ROUND((N(F918)+N(G918))*N(H918)/(1+N(H918)),2))</f>
        <v/>
      </c>
      <c r="J918" s="15">
        <f>IF(OR(B918&lt;&gt;"",D918&lt;&gt;"",F918&lt;&gt;"",G918&lt;&gt;""),ROUND(Einstellungen!$B$5+SUM(F$7:F918)-SUM(G$7:G918),2),"")</f>
        <v/>
      </c>
      <c r="K918" s="16">
        <f>IF(OR(B918&lt;&gt;"",D918&lt;&gt;"",F918&lt;&gt;"",G918&lt;&gt;""),MID(IF(AND(F918&lt;&gt;"",G918&lt;&gt;""),"; Einnahme und Ausgabe in einer Zeile","")&amp;IF(AND(F918="",G918=""),"; Betrag fehlt","")&amp;IF(B918="","; Datum fehlt",IF(B918&lt;MAX(B$6:B917),"; Datum früher als darüber","")&amp;IF(AND(Einstellungen!$B$6&lt;&gt;"",B918&lt;Einstellungen!$B$6),"; Datum vor dem Anfangsbestand",""))&amp;IF(C918="","; Beleg fehlt","")&amp;IF(N(J918)&lt;0,"; Kassenbestand negativ",""),3,250),"")</f>
        <v/>
      </c>
    </row>
    <row r="919">
      <c r="A919" s="9">
        <f>IF(OR(B919&lt;&gt;"",D919&lt;&gt;"",F919&lt;&gt;"",G919&lt;&gt;""),MAX(A$6:A918)+1,"")</f>
        <v/>
      </c>
      <c r="B919" s="10" t="n"/>
      <c r="C919" s="11" t="n"/>
      <c r="D919" s="12" t="n"/>
      <c r="E919" s="12" t="n"/>
      <c r="F919" s="13" t="n"/>
      <c r="G919" s="13" t="n"/>
      <c r="H919" s="14" t="n"/>
      <c r="I919" s="15">
        <f>IF(N(F919)+N(G919)=0,"",ROUND((N(F919)+N(G919))*N(H919)/(1+N(H919)),2))</f>
        <v/>
      </c>
      <c r="J919" s="15">
        <f>IF(OR(B919&lt;&gt;"",D919&lt;&gt;"",F919&lt;&gt;"",G919&lt;&gt;""),ROUND(Einstellungen!$B$5+SUM(F$7:F919)-SUM(G$7:G919),2),"")</f>
        <v/>
      </c>
      <c r="K919" s="16">
        <f>IF(OR(B919&lt;&gt;"",D919&lt;&gt;"",F919&lt;&gt;"",G919&lt;&gt;""),MID(IF(AND(F919&lt;&gt;"",G919&lt;&gt;""),"; Einnahme und Ausgabe in einer Zeile","")&amp;IF(AND(F919="",G919=""),"; Betrag fehlt","")&amp;IF(B919="","; Datum fehlt",IF(B919&lt;MAX(B$6:B918),"; Datum früher als darüber","")&amp;IF(AND(Einstellungen!$B$6&lt;&gt;"",B919&lt;Einstellungen!$B$6),"; Datum vor dem Anfangsbestand",""))&amp;IF(C919="","; Beleg fehlt","")&amp;IF(N(J919)&lt;0,"; Kassenbestand negativ",""),3,250),"")</f>
        <v/>
      </c>
    </row>
    <row r="920">
      <c r="A920" s="9">
        <f>IF(OR(B920&lt;&gt;"",D920&lt;&gt;"",F920&lt;&gt;"",G920&lt;&gt;""),MAX(A$6:A919)+1,"")</f>
        <v/>
      </c>
      <c r="B920" s="10" t="n"/>
      <c r="C920" s="11" t="n"/>
      <c r="D920" s="12" t="n"/>
      <c r="E920" s="12" t="n"/>
      <c r="F920" s="13" t="n"/>
      <c r="G920" s="13" t="n"/>
      <c r="H920" s="14" t="n"/>
      <c r="I920" s="15">
        <f>IF(N(F920)+N(G920)=0,"",ROUND((N(F920)+N(G920))*N(H920)/(1+N(H920)),2))</f>
        <v/>
      </c>
      <c r="J920" s="15">
        <f>IF(OR(B920&lt;&gt;"",D920&lt;&gt;"",F920&lt;&gt;"",G920&lt;&gt;""),ROUND(Einstellungen!$B$5+SUM(F$7:F920)-SUM(G$7:G920),2),"")</f>
        <v/>
      </c>
      <c r="K920" s="16">
        <f>IF(OR(B920&lt;&gt;"",D920&lt;&gt;"",F920&lt;&gt;"",G920&lt;&gt;""),MID(IF(AND(F920&lt;&gt;"",G920&lt;&gt;""),"; Einnahme und Ausgabe in einer Zeile","")&amp;IF(AND(F920="",G920=""),"; Betrag fehlt","")&amp;IF(B920="","; Datum fehlt",IF(B920&lt;MAX(B$6:B919),"; Datum früher als darüber","")&amp;IF(AND(Einstellungen!$B$6&lt;&gt;"",B920&lt;Einstellungen!$B$6),"; Datum vor dem Anfangsbestand",""))&amp;IF(C920="","; Beleg fehlt","")&amp;IF(N(J920)&lt;0,"; Kassenbestand negativ",""),3,250),"")</f>
        <v/>
      </c>
    </row>
    <row r="921">
      <c r="A921" s="9">
        <f>IF(OR(B921&lt;&gt;"",D921&lt;&gt;"",F921&lt;&gt;"",G921&lt;&gt;""),MAX(A$6:A920)+1,"")</f>
        <v/>
      </c>
      <c r="B921" s="10" t="n"/>
      <c r="C921" s="11" t="n"/>
      <c r="D921" s="12" t="n"/>
      <c r="E921" s="12" t="n"/>
      <c r="F921" s="13" t="n"/>
      <c r="G921" s="13" t="n"/>
      <c r="H921" s="14" t="n"/>
      <c r="I921" s="15">
        <f>IF(N(F921)+N(G921)=0,"",ROUND((N(F921)+N(G921))*N(H921)/(1+N(H921)),2))</f>
        <v/>
      </c>
      <c r="J921" s="15">
        <f>IF(OR(B921&lt;&gt;"",D921&lt;&gt;"",F921&lt;&gt;"",G921&lt;&gt;""),ROUND(Einstellungen!$B$5+SUM(F$7:F921)-SUM(G$7:G921),2),"")</f>
        <v/>
      </c>
      <c r="K921" s="16">
        <f>IF(OR(B921&lt;&gt;"",D921&lt;&gt;"",F921&lt;&gt;"",G921&lt;&gt;""),MID(IF(AND(F921&lt;&gt;"",G921&lt;&gt;""),"; Einnahme und Ausgabe in einer Zeile","")&amp;IF(AND(F921="",G921=""),"; Betrag fehlt","")&amp;IF(B921="","; Datum fehlt",IF(B921&lt;MAX(B$6:B920),"; Datum früher als darüber","")&amp;IF(AND(Einstellungen!$B$6&lt;&gt;"",B921&lt;Einstellungen!$B$6),"; Datum vor dem Anfangsbestand",""))&amp;IF(C921="","; Beleg fehlt","")&amp;IF(N(J921)&lt;0,"; Kassenbestand negativ",""),3,250),"")</f>
        <v/>
      </c>
    </row>
    <row r="922">
      <c r="A922" s="9">
        <f>IF(OR(B922&lt;&gt;"",D922&lt;&gt;"",F922&lt;&gt;"",G922&lt;&gt;""),MAX(A$6:A921)+1,"")</f>
        <v/>
      </c>
      <c r="B922" s="10" t="n"/>
      <c r="C922" s="11" t="n"/>
      <c r="D922" s="12" t="n"/>
      <c r="E922" s="12" t="n"/>
      <c r="F922" s="13" t="n"/>
      <c r="G922" s="13" t="n"/>
      <c r="H922" s="14" t="n"/>
      <c r="I922" s="15">
        <f>IF(N(F922)+N(G922)=0,"",ROUND((N(F922)+N(G922))*N(H922)/(1+N(H922)),2))</f>
        <v/>
      </c>
      <c r="J922" s="15">
        <f>IF(OR(B922&lt;&gt;"",D922&lt;&gt;"",F922&lt;&gt;"",G922&lt;&gt;""),ROUND(Einstellungen!$B$5+SUM(F$7:F922)-SUM(G$7:G922),2),"")</f>
        <v/>
      </c>
      <c r="K922" s="16">
        <f>IF(OR(B922&lt;&gt;"",D922&lt;&gt;"",F922&lt;&gt;"",G922&lt;&gt;""),MID(IF(AND(F922&lt;&gt;"",G922&lt;&gt;""),"; Einnahme und Ausgabe in einer Zeile","")&amp;IF(AND(F922="",G922=""),"; Betrag fehlt","")&amp;IF(B922="","; Datum fehlt",IF(B922&lt;MAX(B$6:B921),"; Datum früher als darüber","")&amp;IF(AND(Einstellungen!$B$6&lt;&gt;"",B922&lt;Einstellungen!$B$6),"; Datum vor dem Anfangsbestand",""))&amp;IF(C922="","; Beleg fehlt","")&amp;IF(N(J922)&lt;0,"; Kassenbestand negativ",""),3,250),"")</f>
        <v/>
      </c>
    </row>
    <row r="923">
      <c r="A923" s="9">
        <f>IF(OR(B923&lt;&gt;"",D923&lt;&gt;"",F923&lt;&gt;"",G923&lt;&gt;""),MAX(A$6:A922)+1,"")</f>
        <v/>
      </c>
      <c r="B923" s="10" t="n"/>
      <c r="C923" s="11" t="n"/>
      <c r="D923" s="12" t="n"/>
      <c r="E923" s="12" t="n"/>
      <c r="F923" s="13" t="n"/>
      <c r="G923" s="13" t="n"/>
      <c r="H923" s="14" t="n"/>
      <c r="I923" s="15">
        <f>IF(N(F923)+N(G923)=0,"",ROUND((N(F923)+N(G923))*N(H923)/(1+N(H923)),2))</f>
        <v/>
      </c>
      <c r="J923" s="15">
        <f>IF(OR(B923&lt;&gt;"",D923&lt;&gt;"",F923&lt;&gt;"",G923&lt;&gt;""),ROUND(Einstellungen!$B$5+SUM(F$7:F923)-SUM(G$7:G923),2),"")</f>
        <v/>
      </c>
      <c r="K923" s="16">
        <f>IF(OR(B923&lt;&gt;"",D923&lt;&gt;"",F923&lt;&gt;"",G923&lt;&gt;""),MID(IF(AND(F923&lt;&gt;"",G923&lt;&gt;""),"; Einnahme und Ausgabe in einer Zeile","")&amp;IF(AND(F923="",G923=""),"; Betrag fehlt","")&amp;IF(B923="","; Datum fehlt",IF(B923&lt;MAX(B$6:B922),"; Datum früher als darüber","")&amp;IF(AND(Einstellungen!$B$6&lt;&gt;"",B923&lt;Einstellungen!$B$6),"; Datum vor dem Anfangsbestand",""))&amp;IF(C923="","; Beleg fehlt","")&amp;IF(N(J923)&lt;0,"; Kassenbestand negativ",""),3,250),"")</f>
        <v/>
      </c>
    </row>
    <row r="924">
      <c r="A924" s="9">
        <f>IF(OR(B924&lt;&gt;"",D924&lt;&gt;"",F924&lt;&gt;"",G924&lt;&gt;""),MAX(A$6:A923)+1,"")</f>
        <v/>
      </c>
      <c r="B924" s="10" t="n"/>
      <c r="C924" s="11" t="n"/>
      <c r="D924" s="12" t="n"/>
      <c r="E924" s="12" t="n"/>
      <c r="F924" s="13" t="n"/>
      <c r="G924" s="13" t="n"/>
      <c r="H924" s="14" t="n"/>
      <c r="I924" s="15">
        <f>IF(N(F924)+N(G924)=0,"",ROUND((N(F924)+N(G924))*N(H924)/(1+N(H924)),2))</f>
        <v/>
      </c>
      <c r="J924" s="15">
        <f>IF(OR(B924&lt;&gt;"",D924&lt;&gt;"",F924&lt;&gt;"",G924&lt;&gt;""),ROUND(Einstellungen!$B$5+SUM(F$7:F924)-SUM(G$7:G924),2),"")</f>
        <v/>
      </c>
      <c r="K924" s="16">
        <f>IF(OR(B924&lt;&gt;"",D924&lt;&gt;"",F924&lt;&gt;"",G924&lt;&gt;""),MID(IF(AND(F924&lt;&gt;"",G924&lt;&gt;""),"; Einnahme und Ausgabe in einer Zeile","")&amp;IF(AND(F924="",G924=""),"; Betrag fehlt","")&amp;IF(B924="","; Datum fehlt",IF(B924&lt;MAX(B$6:B923),"; Datum früher als darüber","")&amp;IF(AND(Einstellungen!$B$6&lt;&gt;"",B924&lt;Einstellungen!$B$6),"; Datum vor dem Anfangsbestand",""))&amp;IF(C924="","; Beleg fehlt","")&amp;IF(N(J924)&lt;0,"; Kassenbestand negativ",""),3,250),"")</f>
        <v/>
      </c>
    </row>
    <row r="925">
      <c r="A925" s="9">
        <f>IF(OR(B925&lt;&gt;"",D925&lt;&gt;"",F925&lt;&gt;"",G925&lt;&gt;""),MAX(A$6:A924)+1,"")</f>
        <v/>
      </c>
      <c r="B925" s="10" t="n"/>
      <c r="C925" s="11" t="n"/>
      <c r="D925" s="12" t="n"/>
      <c r="E925" s="12" t="n"/>
      <c r="F925" s="13" t="n"/>
      <c r="G925" s="13" t="n"/>
      <c r="H925" s="14" t="n"/>
      <c r="I925" s="15">
        <f>IF(N(F925)+N(G925)=0,"",ROUND((N(F925)+N(G925))*N(H925)/(1+N(H925)),2))</f>
        <v/>
      </c>
      <c r="J925" s="15">
        <f>IF(OR(B925&lt;&gt;"",D925&lt;&gt;"",F925&lt;&gt;"",G925&lt;&gt;""),ROUND(Einstellungen!$B$5+SUM(F$7:F925)-SUM(G$7:G925),2),"")</f>
        <v/>
      </c>
      <c r="K925" s="16">
        <f>IF(OR(B925&lt;&gt;"",D925&lt;&gt;"",F925&lt;&gt;"",G925&lt;&gt;""),MID(IF(AND(F925&lt;&gt;"",G925&lt;&gt;""),"; Einnahme und Ausgabe in einer Zeile","")&amp;IF(AND(F925="",G925=""),"; Betrag fehlt","")&amp;IF(B925="","; Datum fehlt",IF(B925&lt;MAX(B$6:B924),"; Datum früher als darüber","")&amp;IF(AND(Einstellungen!$B$6&lt;&gt;"",B925&lt;Einstellungen!$B$6),"; Datum vor dem Anfangsbestand",""))&amp;IF(C925="","; Beleg fehlt","")&amp;IF(N(J925)&lt;0,"; Kassenbestand negativ",""),3,250),"")</f>
        <v/>
      </c>
    </row>
    <row r="926">
      <c r="A926" s="9">
        <f>IF(OR(B926&lt;&gt;"",D926&lt;&gt;"",F926&lt;&gt;"",G926&lt;&gt;""),MAX(A$6:A925)+1,"")</f>
        <v/>
      </c>
      <c r="B926" s="10" t="n"/>
      <c r="C926" s="11" t="n"/>
      <c r="D926" s="12" t="n"/>
      <c r="E926" s="12" t="n"/>
      <c r="F926" s="13" t="n"/>
      <c r="G926" s="13" t="n"/>
      <c r="H926" s="14" t="n"/>
      <c r="I926" s="15">
        <f>IF(N(F926)+N(G926)=0,"",ROUND((N(F926)+N(G926))*N(H926)/(1+N(H926)),2))</f>
        <v/>
      </c>
      <c r="J926" s="15">
        <f>IF(OR(B926&lt;&gt;"",D926&lt;&gt;"",F926&lt;&gt;"",G926&lt;&gt;""),ROUND(Einstellungen!$B$5+SUM(F$7:F926)-SUM(G$7:G926),2),"")</f>
        <v/>
      </c>
      <c r="K926" s="16">
        <f>IF(OR(B926&lt;&gt;"",D926&lt;&gt;"",F926&lt;&gt;"",G926&lt;&gt;""),MID(IF(AND(F926&lt;&gt;"",G926&lt;&gt;""),"; Einnahme und Ausgabe in einer Zeile","")&amp;IF(AND(F926="",G926=""),"; Betrag fehlt","")&amp;IF(B926="","; Datum fehlt",IF(B926&lt;MAX(B$6:B925),"; Datum früher als darüber","")&amp;IF(AND(Einstellungen!$B$6&lt;&gt;"",B926&lt;Einstellungen!$B$6),"; Datum vor dem Anfangsbestand",""))&amp;IF(C926="","; Beleg fehlt","")&amp;IF(N(J926)&lt;0,"; Kassenbestand negativ",""),3,250),"")</f>
        <v/>
      </c>
    </row>
    <row r="927">
      <c r="A927" s="9">
        <f>IF(OR(B927&lt;&gt;"",D927&lt;&gt;"",F927&lt;&gt;"",G927&lt;&gt;""),MAX(A$6:A926)+1,"")</f>
        <v/>
      </c>
      <c r="B927" s="10" t="n"/>
      <c r="C927" s="11" t="n"/>
      <c r="D927" s="12" t="n"/>
      <c r="E927" s="12" t="n"/>
      <c r="F927" s="13" t="n"/>
      <c r="G927" s="13" t="n"/>
      <c r="H927" s="14" t="n"/>
      <c r="I927" s="15">
        <f>IF(N(F927)+N(G927)=0,"",ROUND((N(F927)+N(G927))*N(H927)/(1+N(H927)),2))</f>
        <v/>
      </c>
      <c r="J927" s="15">
        <f>IF(OR(B927&lt;&gt;"",D927&lt;&gt;"",F927&lt;&gt;"",G927&lt;&gt;""),ROUND(Einstellungen!$B$5+SUM(F$7:F927)-SUM(G$7:G927),2),"")</f>
        <v/>
      </c>
      <c r="K927" s="16">
        <f>IF(OR(B927&lt;&gt;"",D927&lt;&gt;"",F927&lt;&gt;"",G927&lt;&gt;""),MID(IF(AND(F927&lt;&gt;"",G927&lt;&gt;""),"; Einnahme und Ausgabe in einer Zeile","")&amp;IF(AND(F927="",G927=""),"; Betrag fehlt","")&amp;IF(B927="","; Datum fehlt",IF(B927&lt;MAX(B$6:B926),"; Datum früher als darüber","")&amp;IF(AND(Einstellungen!$B$6&lt;&gt;"",B927&lt;Einstellungen!$B$6),"; Datum vor dem Anfangsbestand",""))&amp;IF(C927="","; Beleg fehlt","")&amp;IF(N(J927)&lt;0,"; Kassenbestand negativ",""),3,250),"")</f>
        <v/>
      </c>
    </row>
    <row r="928">
      <c r="A928" s="9">
        <f>IF(OR(B928&lt;&gt;"",D928&lt;&gt;"",F928&lt;&gt;"",G928&lt;&gt;""),MAX(A$6:A927)+1,"")</f>
        <v/>
      </c>
      <c r="B928" s="10" t="n"/>
      <c r="C928" s="11" t="n"/>
      <c r="D928" s="12" t="n"/>
      <c r="E928" s="12" t="n"/>
      <c r="F928" s="13" t="n"/>
      <c r="G928" s="13" t="n"/>
      <c r="H928" s="14" t="n"/>
      <c r="I928" s="15">
        <f>IF(N(F928)+N(G928)=0,"",ROUND((N(F928)+N(G928))*N(H928)/(1+N(H928)),2))</f>
        <v/>
      </c>
      <c r="J928" s="15">
        <f>IF(OR(B928&lt;&gt;"",D928&lt;&gt;"",F928&lt;&gt;"",G928&lt;&gt;""),ROUND(Einstellungen!$B$5+SUM(F$7:F928)-SUM(G$7:G928),2),"")</f>
        <v/>
      </c>
      <c r="K928" s="16">
        <f>IF(OR(B928&lt;&gt;"",D928&lt;&gt;"",F928&lt;&gt;"",G928&lt;&gt;""),MID(IF(AND(F928&lt;&gt;"",G928&lt;&gt;""),"; Einnahme und Ausgabe in einer Zeile","")&amp;IF(AND(F928="",G928=""),"; Betrag fehlt","")&amp;IF(B928="","; Datum fehlt",IF(B928&lt;MAX(B$6:B927),"; Datum früher als darüber","")&amp;IF(AND(Einstellungen!$B$6&lt;&gt;"",B928&lt;Einstellungen!$B$6),"; Datum vor dem Anfangsbestand",""))&amp;IF(C928="","; Beleg fehlt","")&amp;IF(N(J928)&lt;0,"; Kassenbestand negativ",""),3,250),"")</f>
        <v/>
      </c>
    </row>
    <row r="929">
      <c r="A929" s="9">
        <f>IF(OR(B929&lt;&gt;"",D929&lt;&gt;"",F929&lt;&gt;"",G929&lt;&gt;""),MAX(A$6:A928)+1,"")</f>
        <v/>
      </c>
      <c r="B929" s="10" t="n"/>
      <c r="C929" s="11" t="n"/>
      <c r="D929" s="12" t="n"/>
      <c r="E929" s="12" t="n"/>
      <c r="F929" s="13" t="n"/>
      <c r="G929" s="13" t="n"/>
      <c r="H929" s="14" t="n"/>
      <c r="I929" s="15">
        <f>IF(N(F929)+N(G929)=0,"",ROUND((N(F929)+N(G929))*N(H929)/(1+N(H929)),2))</f>
        <v/>
      </c>
      <c r="J929" s="15">
        <f>IF(OR(B929&lt;&gt;"",D929&lt;&gt;"",F929&lt;&gt;"",G929&lt;&gt;""),ROUND(Einstellungen!$B$5+SUM(F$7:F929)-SUM(G$7:G929),2),"")</f>
        <v/>
      </c>
      <c r="K929" s="16">
        <f>IF(OR(B929&lt;&gt;"",D929&lt;&gt;"",F929&lt;&gt;"",G929&lt;&gt;""),MID(IF(AND(F929&lt;&gt;"",G929&lt;&gt;""),"; Einnahme und Ausgabe in einer Zeile","")&amp;IF(AND(F929="",G929=""),"; Betrag fehlt","")&amp;IF(B929="","; Datum fehlt",IF(B929&lt;MAX(B$6:B928),"; Datum früher als darüber","")&amp;IF(AND(Einstellungen!$B$6&lt;&gt;"",B929&lt;Einstellungen!$B$6),"; Datum vor dem Anfangsbestand",""))&amp;IF(C929="","; Beleg fehlt","")&amp;IF(N(J929)&lt;0,"; Kassenbestand negativ",""),3,250),"")</f>
        <v/>
      </c>
    </row>
    <row r="930">
      <c r="A930" s="9">
        <f>IF(OR(B930&lt;&gt;"",D930&lt;&gt;"",F930&lt;&gt;"",G930&lt;&gt;""),MAX(A$6:A929)+1,"")</f>
        <v/>
      </c>
      <c r="B930" s="10" t="n"/>
      <c r="C930" s="11" t="n"/>
      <c r="D930" s="12" t="n"/>
      <c r="E930" s="12" t="n"/>
      <c r="F930" s="13" t="n"/>
      <c r="G930" s="13" t="n"/>
      <c r="H930" s="14" t="n"/>
      <c r="I930" s="15">
        <f>IF(N(F930)+N(G930)=0,"",ROUND((N(F930)+N(G930))*N(H930)/(1+N(H930)),2))</f>
        <v/>
      </c>
      <c r="J930" s="15">
        <f>IF(OR(B930&lt;&gt;"",D930&lt;&gt;"",F930&lt;&gt;"",G930&lt;&gt;""),ROUND(Einstellungen!$B$5+SUM(F$7:F930)-SUM(G$7:G930),2),"")</f>
        <v/>
      </c>
      <c r="K930" s="16">
        <f>IF(OR(B930&lt;&gt;"",D930&lt;&gt;"",F930&lt;&gt;"",G930&lt;&gt;""),MID(IF(AND(F930&lt;&gt;"",G930&lt;&gt;""),"; Einnahme und Ausgabe in einer Zeile","")&amp;IF(AND(F930="",G930=""),"; Betrag fehlt","")&amp;IF(B930="","; Datum fehlt",IF(B930&lt;MAX(B$6:B929),"; Datum früher als darüber","")&amp;IF(AND(Einstellungen!$B$6&lt;&gt;"",B930&lt;Einstellungen!$B$6),"; Datum vor dem Anfangsbestand",""))&amp;IF(C930="","; Beleg fehlt","")&amp;IF(N(J930)&lt;0,"; Kassenbestand negativ",""),3,250),"")</f>
        <v/>
      </c>
    </row>
    <row r="931">
      <c r="A931" s="9">
        <f>IF(OR(B931&lt;&gt;"",D931&lt;&gt;"",F931&lt;&gt;"",G931&lt;&gt;""),MAX(A$6:A930)+1,"")</f>
        <v/>
      </c>
      <c r="B931" s="10" t="n"/>
      <c r="C931" s="11" t="n"/>
      <c r="D931" s="12" t="n"/>
      <c r="E931" s="12" t="n"/>
      <c r="F931" s="13" t="n"/>
      <c r="G931" s="13" t="n"/>
      <c r="H931" s="14" t="n"/>
      <c r="I931" s="15">
        <f>IF(N(F931)+N(G931)=0,"",ROUND((N(F931)+N(G931))*N(H931)/(1+N(H931)),2))</f>
        <v/>
      </c>
      <c r="J931" s="15">
        <f>IF(OR(B931&lt;&gt;"",D931&lt;&gt;"",F931&lt;&gt;"",G931&lt;&gt;""),ROUND(Einstellungen!$B$5+SUM(F$7:F931)-SUM(G$7:G931),2),"")</f>
        <v/>
      </c>
      <c r="K931" s="16">
        <f>IF(OR(B931&lt;&gt;"",D931&lt;&gt;"",F931&lt;&gt;"",G931&lt;&gt;""),MID(IF(AND(F931&lt;&gt;"",G931&lt;&gt;""),"; Einnahme und Ausgabe in einer Zeile","")&amp;IF(AND(F931="",G931=""),"; Betrag fehlt","")&amp;IF(B931="","; Datum fehlt",IF(B931&lt;MAX(B$6:B930),"; Datum früher als darüber","")&amp;IF(AND(Einstellungen!$B$6&lt;&gt;"",B931&lt;Einstellungen!$B$6),"; Datum vor dem Anfangsbestand",""))&amp;IF(C931="","; Beleg fehlt","")&amp;IF(N(J931)&lt;0,"; Kassenbestand negativ",""),3,250),"")</f>
        <v/>
      </c>
    </row>
    <row r="932">
      <c r="A932" s="9">
        <f>IF(OR(B932&lt;&gt;"",D932&lt;&gt;"",F932&lt;&gt;"",G932&lt;&gt;""),MAX(A$6:A931)+1,"")</f>
        <v/>
      </c>
      <c r="B932" s="10" t="n"/>
      <c r="C932" s="11" t="n"/>
      <c r="D932" s="12" t="n"/>
      <c r="E932" s="12" t="n"/>
      <c r="F932" s="13" t="n"/>
      <c r="G932" s="13" t="n"/>
      <c r="H932" s="14" t="n"/>
      <c r="I932" s="15">
        <f>IF(N(F932)+N(G932)=0,"",ROUND((N(F932)+N(G932))*N(H932)/(1+N(H932)),2))</f>
        <v/>
      </c>
      <c r="J932" s="15">
        <f>IF(OR(B932&lt;&gt;"",D932&lt;&gt;"",F932&lt;&gt;"",G932&lt;&gt;""),ROUND(Einstellungen!$B$5+SUM(F$7:F932)-SUM(G$7:G932),2),"")</f>
        <v/>
      </c>
      <c r="K932" s="16">
        <f>IF(OR(B932&lt;&gt;"",D932&lt;&gt;"",F932&lt;&gt;"",G932&lt;&gt;""),MID(IF(AND(F932&lt;&gt;"",G932&lt;&gt;""),"; Einnahme und Ausgabe in einer Zeile","")&amp;IF(AND(F932="",G932=""),"; Betrag fehlt","")&amp;IF(B932="","; Datum fehlt",IF(B932&lt;MAX(B$6:B931),"; Datum früher als darüber","")&amp;IF(AND(Einstellungen!$B$6&lt;&gt;"",B932&lt;Einstellungen!$B$6),"; Datum vor dem Anfangsbestand",""))&amp;IF(C932="","; Beleg fehlt","")&amp;IF(N(J932)&lt;0,"; Kassenbestand negativ",""),3,250),"")</f>
        <v/>
      </c>
    </row>
    <row r="933">
      <c r="A933" s="9">
        <f>IF(OR(B933&lt;&gt;"",D933&lt;&gt;"",F933&lt;&gt;"",G933&lt;&gt;""),MAX(A$6:A932)+1,"")</f>
        <v/>
      </c>
      <c r="B933" s="10" t="n"/>
      <c r="C933" s="11" t="n"/>
      <c r="D933" s="12" t="n"/>
      <c r="E933" s="12" t="n"/>
      <c r="F933" s="13" t="n"/>
      <c r="G933" s="13" t="n"/>
      <c r="H933" s="14" t="n"/>
      <c r="I933" s="15">
        <f>IF(N(F933)+N(G933)=0,"",ROUND((N(F933)+N(G933))*N(H933)/(1+N(H933)),2))</f>
        <v/>
      </c>
      <c r="J933" s="15">
        <f>IF(OR(B933&lt;&gt;"",D933&lt;&gt;"",F933&lt;&gt;"",G933&lt;&gt;""),ROUND(Einstellungen!$B$5+SUM(F$7:F933)-SUM(G$7:G933),2),"")</f>
        <v/>
      </c>
      <c r="K933" s="16">
        <f>IF(OR(B933&lt;&gt;"",D933&lt;&gt;"",F933&lt;&gt;"",G933&lt;&gt;""),MID(IF(AND(F933&lt;&gt;"",G933&lt;&gt;""),"; Einnahme und Ausgabe in einer Zeile","")&amp;IF(AND(F933="",G933=""),"; Betrag fehlt","")&amp;IF(B933="","; Datum fehlt",IF(B933&lt;MAX(B$6:B932),"; Datum früher als darüber","")&amp;IF(AND(Einstellungen!$B$6&lt;&gt;"",B933&lt;Einstellungen!$B$6),"; Datum vor dem Anfangsbestand",""))&amp;IF(C933="","; Beleg fehlt","")&amp;IF(N(J933)&lt;0,"; Kassenbestand negativ",""),3,250),"")</f>
        <v/>
      </c>
    </row>
    <row r="934">
      <c r="A934" s="9">
        <f>IF(OR(B934&lt;&gt;"",D934&lt;&gt;"",F934&lt;&gt;"",G934&lt;&gt;""),MAX(A$6:A933)+1,"")</f>
        <v/>
      </c>
      <c r="B934" s="10" t="n"/>
      <c r="C934" s="11" t="n"/>
      <c r="D934" s="12" t="n"/>
      <c r="E934" s="12" t="n"/>
      <c r="F934" s="13" t="n"/>
      <c r="G934" s="13" t="n"/>
      <c r="H934" s="14" t="n"/>
      <c r="I934" s="15">
        <f>IF(N(F934)+N(G934)=0,"",ROUND((N(F934)+N(G934))*N(H934)/(1+N(H934)),2))</f>
        <v/>
      </c>
      <c r="J934" s="15">
        <f>IF(OR(B934&lt;&gt;"",D934&lt;&gt;"",F934&lt;&gt;"",G934&lt;&gt;""),ROUND(Einstellungen!$B$5+SUM(F$7:F934)-SUM(G$7:G934),2),"")</f>
        <v/>
      </c>
      <c r="K934" s="16">
        <f>IF(OR(B934&lt;&gt;"",D934&lt;&gt;"",F934&lt;&gt;"",G934&lt;&gt;""),MID(IF(AND(F934&lt;&gt;"",G934&lt;&gt;""),"; Einnahme und Ausgabe in einer Zeile","")&amp;IF(AND(F934="",G934=""),"; Betrag fehlt","")&amp;IF(B934="","; Datum fehlt",IF(B934&lt;MAX(B$6:B933),"; Datum früher als darüber","")&amp;IF(AND(Einstellungen!$B$6&lt;&gt;"",B934&lt;Einstellungen!$B$6),"; Datum vor dem Anfangsbestand",""))&amp;IF(C934="","; Beleg fehlt","")&amp;IF(N(J934)&lt;0,"; Kassenbestand negativ",""),3,250),"")</f>
        <v/>
      </c>
    </row>
    <row r="935">
      <c r="A935" s="9">
        <f>IF(OR(B935&lt;&gt;"",D935&lt;&gt;"",F935&lt;&gt;"",G935&lt;&gt;""),MAX(A$6:A934)+1,"")</f>
        <v/>
      </c>
      <c r="B935" s="10" t="n"/>
      <c r="C935" s="11" t="n"/>
      <c r="D935" s="12" t="n"/>
      <c r="E935" s="12" t="n"/>
      <c r="F935" s="13" t="n"/>
      <c r="G935" s="13" t="n"/>
      <c r="H935" s="14" t="n"/>
      <c r="I935" s="15">
        <f>IF(N(F935)+N(G935)=0,"",ROUND((N(F935)+N(G935))*N(H935)/(1+N(H935)),2))</f>
        <v/>
      </c>
      <c r="J935" s="15">
        <f>IF(OR(B935&lt;&gt;"",D935&lt;&gt;"",F935&lt;&gt;"",G935&lt;&gt;""),ROUND(Einstellungen!$B$5+SUM(F$7:F935)-SUM(G$7:G935),2),"")</f>
        <v/>
      </c>
      <c r="K935" s="16">
        <f>IF(OR(B935&lt;&gt;"",D935&lt;&gt;"",F935&lt;&gt;"",G935&lt;&gt;""),MID(IF(AND(F935&lt;&gt;"",G935&lt;&gt;""),"; Einnahme und Ausgabe in einer Zeile","")&amp;IF(AND(F935="",G935=""),"; Betrag fehlt","")&amp;IF(B935="","; Datum fehlt",IF(B935&lt;MAX(B$6:B934),"; Datum früher als darüber","")&amp;IF(AND(Einstellungen!$B$6&lt;&gt;"",B935&lt;Einstellungen!$B$6),"; Datum vor dem Anfangsbestand",""))&amp;IF(C935="","; Beleg fehlt","")&amp;IF(N(J935)&lt;0,"; Kassenbestand negativ",""),3,250),"")</f>
        <v/>
      </c>
    </row>
    <row r="936">
      <c r="A936" s="9">
        <f>IF(OR(B936&lt;&gt;"",D936&lt;&gt;"",F936&lt;&gt;"",G936&lt;&gt;""),MAX(A$6:A935)+1,"")</f>
        <v/>
      </c>
      <c r="B936" s="10" t="n"/>
      <c r="C936" s="11" t="n"/>
      <c r="D936" s="12" t="n"/>
      <c r="E936" s="12" t="n"/>
      <c r="F936" s="13" t="n"/>
      <c r="G936" s="13" t="n"/>
      <c r="H936" s="14" t="n"/>
      <c r="I936" s="15">
        <f>IF(N(F936)+N(G936)=0,"",ROUND((N(F936)+N(G936))*N(H936)/(1+N(H936)),2))</f>
        <v/>
      </c>
      <c r="J936" s="15">
        <f>IF(OR(B936&lt;&gt;"",D936&lt;&gt;"",F936&lt;&gt;"",G936&lt;&gt;""),ROUND(Einstellungen!$B$5+SUM(F$7:F936)-SUM(G$7:G936),2),"")</f>
        <v/>
      </c>
      <c r="K936" s="16">
        <f>IF(OR(B936&lt;&gt;"",D936&lt;&gt;"",F936&lt;&gt;"",G936&lt;&gt;""),MID(IF(AND(F936&lt;&gt;"",G936&lt;&gt;""),"; Einnahme und Ausgabe in einer Zeile","")&amp;IF(AND(F936="",G936=""),"; Betrag fehlt","")&amp;IF(B936="","; Datum fehlt",IF(B936&lt;MAX(B$6:B935),"; Datum früher als darüber","")&amp;IF(AND(Einstellungen!$B$6&lt;&gt;"",B936&lt;Einstellungen!$B$6),"; Datum vor dem Anfangsbestand",""))&amp;IF(C936="","; Beleg fehlt","")&amp;IF(N(J936)&lt;0,"; Kassenbestand negativ",""),3,250),"")</f>
        <v/>
      </c>
    </row>
    <row r="937">
      <c r="A937" s="9">
        <f>IF(OR(B937&lt;&gt;"",D937&lt;&gt;"",F937&lt;&gt;"",G937&lt;&gt;""),MAX(A$6:A936)+1,"")</f>
        <v/>
      </c>
      <c r="B937" s="10" t="n"/>
      <c r="C937" s="11" t="n"/>
      <c r="D937" s="12" t="n"/>
      <c r="E937" s="12" t="n"/>
      <c r="F937" s="13" t="n"/>
      <c r="G937" s="13" t="n"/>
      <c r="H937" s="14" t="n"/>
      <c r="I937" s="15">
        <f>IF(N(F937)+N(G937)=0,"",ROUND((N(F937)+N(G937))*N(H937)/(1+N(H937)),2))</f>
        <v/>
      </c>
      <c r="J937" s="15">
        <f>IF(OR(B937&lt;&gt;"",D937&lt;&gt;"",F937&lt;&gt;"",G937&lt;&gt;""),ROUND(Einstellungen!$B$5+SUM(F$7:F937)-SUM(G$7:G937),2),"")</f>
        <v/>
      </c>
      <c r="K937" s="16">
        <f>IF(OR(B937&lt;&gt;"",D937&lt;&gt;"",F937&lt;&gt;"",G937&lt;&gt;""),MID(IF(AND(F937&lt;&gt;"",G937&lt;&gt;""),"; Einnahme und Ausgabe in einer Zeile","")&amp;IF(AND(F937="",G937=""),"; Betrag fehlt","")&amp;IF(B937="","; Datum fehlt",IF(B937&lt;MAX(B$6:B936),"; Datum früher als darüber","")&amp;IF(AND(Einstellungen!$B$6&lt;&gt;"",B937&lt;Einstellungen!$B$6),"; Datum vor dem Anfangsbestand",""))&amp;IF(C937="","; Beleg fehlt","")&amp;IF(N(J937)&lt;0,"; Kassenbestand negativ",""),3,250),"")</f>
        <v/>
      </c>
    </row>
    <row r="938">
      <c r="A938" s="9">
        <f>IF(OR(B938&lt;&gt;"",D938&lt;&gt;"",F938&lt;&gt;"",G938&lt;&gt;""),MAX(A$6:A937)+1,"")</f>
        <v/>
      </c>
      <c r="B938" s="10" t="n"/>
      <c r="C938" s="11" t="n"/>
      <c r="D938" s="12" t="n"/>
      <c r="E938" s="12" t="n"/>
      <c r="F938" s="13" t="n"/>
      <c r="G938" s="13" t="n"/>
      <c r="H938" s="14" t="n"/>
      <c r="I938" s="15">
        <f>IF(N(F938)+N(G938)=0,"",ROUND((N(F938)+N(G938))*N(H938)/(1+N(H938)),2))</f>
        <v/>
      </c>
      <c r="J938" s="15">
        <f>IF(OR(B938&lt;&gt;"",D938&lt;&gt;"",F938&lt;&gt;"",G938&lt;&gt;""),ROUND(Einstellungen!$B$5+SUM(F$7:F938)-SUM(G$7:G938),2),"")</f>
        <v/>
      </c>
      <c r="K938" s="16">
        <f>IF(OR(B938&lt;&gt;"",D938&lt;&gt;"",F938&lt;&gt;"",G938&lt;&gt;""),MID(IF(AND(F938&lt;&gt;"",G938&lt;&gt;""),"; Einnahme und Ausgabe in einer Zeile","")&amp;IF(AND(F938="",G938=""),"; Betrag fehlt","")&amp;IF(B938="","; Datum fehlt",IF(B938&lt;MAX(B$6:B937),"; Datum früher als darüber","")&amp;IF(AND(Einstellungen!$B$6&lt;&gt;"",B938&lt;Einstellungen!$B$6),"; Datum vor dem Anfangsbestand",""))&amp;IF(C938="","; Beleg fehlt","")&amp;IF(N(J938)&lt;0,"; Kassenbestand negativ",""),3,250),"")</f>
        <v/>
      </c>
    </row>
    <row r="939">
      <c r="A939" s="9">
        <f>IF(OR(B939&lt;&gt;"",D939&lt;&gt;"",F939&lt;&gt;"",G939&lt;&gt;""),MAX(A$6:A938)+1,"")</f>
        <v/>
      </c>
      <c r="B939" s="10" t="n"/>
      <c r="C939" s="11" t="n"/>
      <c r="D939" s="12" t="n"/>
      <c r="E939" s="12" t="n"/>
      <c r="F939" s="13" t="n"/>
      <c r="G939" s="13" t="n"/>
      <c r="H939" s="14" t="n"/>
      <c r="I939" s="15">
        <f>IF(N(F939)+N(G939)=0,"",ROUND((N(F939)+N(G939))*N(H939)/(1+N(H939)),2))</f>
        <v/>
      </c>
      <c r="J939" s="15">
        <f>IF(OR(B939&lt;&gt;"",D939&lt;&gt;"",F939&lt;&gt;"",G939&lt;&gt;""),ROUND(Einstellungen!$B$5+SUM(F$7:F939)-SUM(G$7:G939),2),"")</f>
        <v/>
      </c>
      <c r="K939" s="16">
        <f>IF(OR(B939&lt;&gt;"",D939&lt;&gt;"",F939&lt;&gt;"",G939&lt;&gt;""),MID(IF(AND(F939&lt;&gt;"",G939&lt;&gt;""),"; Einnahme und Ausgabe in einer Zeile","")&amp;IF(AND(F939="",G939=""),"; Betrag fehlt","")&amp;IF(B939="","; Datum fehlt",IF(B939&lt;MAX(B$6:B938),"; Datum früher als darüber","")&amp;IF(AND(Einstellungen!$B$6&lt;&gt;"",B939&lt;Einstellungen!$B$6),"; Datum vor dem Anfangsbestand",""))&amp;IF(C939="","; Beleg fehlt","")&amp;IF(N(J939)&lt;0,"; Kassenbestand negativ",""),3,250),"")</f>
        <v/>
      </c>
    </row>
    <row r="940">
      <c r="A940" s="9">
        <f>IF(OR(B940&lt;&gt;"",D940&lt;&gt;"",F940&lt;&gt;"",G940&lt;&gt;""),MAX(A$6:A939)+1,"")</f>
        <v/>
      </c>
      <c r="B940" s="10" t="n"/>
      <c r="C940" s="11" t="n"/>
      <c r="D940" s="12" t="n"/>
      <c r="E940" s="12" t="n"/>
      <c r="F940" s="13" t="n"/>
      <c r="G940" s="13" t="n"/>
      <c r="H940" s="14" t="n"/>
      <c r="I940" s="15">
        <f>IF(N(F940)+N(G940)=0,"",ROUND((N(F940)+N(G940))*N(H940)/(1+N(H940)),2))</f>
        <v/>
      </c>
      <c r="J940" s="15">
        <f>IF(OR(B940&lt;&gt;"",D940&lt;&gt;"",F940&lt;&gt;"",G940&lt;&gt;""),ROUND(Einstellungen!$B$5+SUM(F$7:F940)-SUM(G$7:G940),2),"")</f>
        <v/>
      </c>
      <c r="K940" s="16">
        <f>IF(OR(B940&lt;&gt;"",D940&lt;&gt;"",F940&lt;&gt;"",G940&lt;&gt;""),MID(IF(AND(F940&lt;&gt;"",G940&lt;&gt;""),"; Einnahme und Ausgabe in einer Zeile","")&amp;IF(AND(F940="",G940=""),"; Betrag fehlt","")&amp;IF(B940="","; Datum fehlt",IF(B940&lt;MAX(B$6:B939),"; Datum früher als darüber","")&amp;IF(AND(Einstellungen!$B$6&lt;&gt;"",B940&lt;Einstellungen!$B$6),"; Datum vor dem Anfangsbestand",""))&amp;IF(C940="","; Beleg fehlt","")&amp;IF(N(J940)&lt;0,"; Kassenbestand negativ",""),3,250),"")</f>
        <v/>
      </c>
    </row>
    <row r="941">
      <c r="A941" s="9">
        <f>IF(OR(B941&lt;&gt;"",D941&lt;&gt;"",F941&lt;&gt;"",G941&lt;&gt;""),MAX(A$6:A940)+1,"")</f>
        <v/>
      </c>
      <c r="B941" s="10" t="n"/>
      <c r="C941" s="11" t="n"/>
      <c r="D941" s="12" t="n"/>
      <c r="E941" s="12" t="n"/>
      <c r="F941" s="13" t="n"/>
      <c r="G941" s="13" t="n"/>
      <c r="H941" s="14" t="n"/>
      <c r="I941" s="15">
        <f>IF(N(F941)+N(G941)=0,"",ROUND((N(F941)+N(G941))*N(H941)/(1+N(H941)),2))</f>
        <v/>
      </c>
      <c r="J941" s="15">
        <f>IF(OR(B941&lt;&gt;"",D941&lt;&gt;"",F941&lt;&gt;"",G941&lt;&gt;""),ROUND(Einstellungen!$B$5+SUM(F$7:F941)-SUM(G$7:G941),2),"")</f>
        <v/>
      </c>
      <c r="K941" s="16">
        <f>IF(OR(B941&lt;&gt;"",D941&lt;&gt;"",F941&lt;&gt;"",G941&lt;&gt;""),MID(IF(AND(F941&lt;&gt;"",G941&lt;&gt;""),"; Einnahme und Ausgabe in einer Zeile","")&amp;IF(AND(F941="",G941=""),"; Betrag fehlt","")&amp;IF(B941="","; Datum fehlt",IF(B941&lt;MAX(B$6:B940),"; Datum früher als darüber","")&amp;IF(AND(Einstellungen!$B$6&lt;&gt;"",B941&lt;Einstellungen!$B$6),"; Datum vor dem Anfangsbestand",""))&amp;IF(C941="","; Beleg fehlt","")&amp;IF(N(J941)&lt;0,"; Kassenbestand negativ",""),3,250),"")</f>
        <v/>
      </c>
    </row>
    <row r="942">
      <c r="A942" s="9">
        <f>IF(OR(B942&lt;&gt;"",D942&lt;&gt;"",F942&lt;&gt;"",G942&lt;&gt;""),MAX(A$6:A941)+1,"")</f>
        <v/>
      </c>
      <c r="B942" s="10" t="n"/>
      <c r="C942" s="11" t="n"/>
      <c r="D942" s="12" t="n"/>
      <c r="E942" s="12" t="n"/>
      <c r="F942" s="13" t="n"/>
      <c r="G942" s="13" t="n"/>
      <c r="H942" s="14" t="n"/>
      <c r="I942" s="15">
        <f>IF(N(F942)+N(G942)=0,"",ROUND((N(F942)+N(G942))*N(H942)/(1+N(H942)),2))</f>
        <v/>
      </c>
      <c r="J942" s="15">
        <f>IF(OR(B942&lt;&gt;"",D942&lt;&gt;"",F942&lt;&gt;"",G942&lt;&gt;""),ROUND(Einstellungen!$B$5+SUM(F$7:F942)-SUM(G$7:G942),2),"")</f>
        <v/>
      </c>
      <c r="K942" s="16">
        <f>IF(OR(B942&lt;&gt;"",D942&lt;&gt;"",F942&lt;&gt;"",G942&lt;&gt;""),MID(IF(AND(F942&lt;&gt;"",G942&lt;&gt;""),"; Einnahme und Ausgabe in einer Zeile","")&amp;IF(AND(F942="",G942=""),"; Betrag fehlt","")&amp;IF(B942="","; Datum fehlt",IF(B942&lt;MAX(B$6:B941),"; Datum früher als darüber","")&amp;IF(AND(Einstellungen!$B$6&lt;&gt;"",B942&lt;Einstellungen!$B$6),"; Datum vor dem Anfangsbestand",""))&amp;IF(C942="","; Beleg fehlt","")&amp;IF(N(J942)&lt;0,"; Kassenbestand negativ",""),3,250),"")</f>
        <v/>
      </c>
    </row>
    <row r="943">
      <c r="A943" s="9">
        <f>IF(OR(B943&lt;&gt;"",D943&lt;&gt;"",F943&lt;&gt;"",G943&lt;&gt;""),MAX(A$6:A942)+1,"")</f>
        <v/>
      </c>
      <c r="B943" s="10" t="n"/>
      <c r="C943" s="11" t="n"/>
      <c r="D943" s="12" t="n"/>
      <c r="E943" s="12" t="n"/>
      <c r="F943" s="13" t="n"/>
      <c r="G943" s="13" t="n"/>
      <c r="H943" s="14" t="n"/>
      <c r="I943" s="15">
        <f>IF(N(F943)+N(G943)=0,"",ROUND((N(F943)+N(G943))*N(H943)/(1+N(H943)),2))</f>
        <v/>
      </c>
      <c r="J943" s="15">
        <f>IF(OR(B943&lt;&gt;"",D943&lt;&gt;"",F943&lt;&gt;"",G943&lt;&gt;""),ROUND(Einstellungen!$B$5+SUM(F$7:F943)-SUM(G$7:G943),2),"")</f>
        <v/>
      </c>
      <c r="K943" s="16">
        <f>IF(OR(B943&lt;&gt;"",D943&lt;&gt;"",F943&lt;&gt;"",G943&lt;&gt;""),MID(IF(AND(F943&lt;&gt;"",G943&lt;&gt;""),"; Einnahme und Ausgabe in einer Zeile","")&amp;IF(AND(F943="",G943=""),"; Betrag fehlt","")&amp;IF(B943="","; Datum fehlt",IF(B943&lt;MAX(B$6:B942),"; Datum früher als darüber","")&amp;IF(AND(Einstellungen!$B$6&lt;&gt;"",B943&lt;Einstellungen!$B$6),"; Datum vor dem Anfangsbestand",""))&amp;IF(C943="","; Beleg fehlt","")&amp;IF(N(J943)&lt;0,"; Kassenbestand negativ",""),3,250),"")</f>
        <v/>
      </c>
    </row>
    <row r="944">
      <c r="A944" s="9">
        <f>IF(OR(B944&lt;&gt;"",D944&lt;&gt;"",F944&lt;&gt;"",G944&lt;&gt;""),MAX(A$6:A943)+1,"")</f>
        <v/>
      </c>
      <c r="B944" s="10" t="n"/>
      <c r="C944" s="11" t="n"/>
      <c r="D944" s="12" t="n"/>
      <c r="E944" s="12" t="n"/>
      <c r="F944" s="13" t="n"/>
      <c r="G944" s="13" t="n"/>
      <c r="H944" s="14" t="n"/>
      <c r="I944" s="15">
        <f>IF(N(F944)+N(G944)=0,"",ROUND((N(F944)+N(G944))*N(H944)/(1+N(H944)),2))</f>
        <v/>
      </c>
      <c r="J944" s="15">
        <f>IF(OR(B944&lt;&gt;"",D944&lt;&gt;"",F944&lt;&gt;"",G944&lt;&gt;""),ROUND(Einstellungen!$B$5+SUM(F$7:F944)-SUM(G$7:G944),2),"")</f>
        <v/>
      </c>
      <c r="K944" s="16">
        <f>IF(OR(B944&lt;&gt;"",D944&lt;&gt;"",F944&lt;&gt;"",G944&lt;&gt;""),MID(IF(AND(F944&lt;&gt;"",G944&lt;&gt;""),"; Einnahme und Ausgabe in einer Zeile","")&amp;IF(AND(F944="",G944=""),"; Betrag fehlt","")&amp;IF(B944="","; Datum fehlt",IF(B944&lt;MAX(B$6:B943),"; Datum früher als darüber","")&amp;IF(AND(Einstellungen!$B$6&lt;&gt;"",B944&lt;Einstellungen!$B$6),"; Datum vor dem Anfangsbestand",""))&amp;IF(C944="","; Beleg fehlt","")&amp;IF(N(J944)&lt;0,"; Kassenbestand negativ",""),3,250),"")</f>
        <v/>
      </c>
    </row>
    <row r="945">
      <c r="A945" s="9">
        <f>IF(OR(B945&lt;&gt;"",D945&lt;&gt;"",F945&lt;&gt;"",G945&lt;&gt;""),MAX(A$6:A944)+1,"")</f>
        <v/>
      </c>
      <c r="B945" s="10" t="n"/>
      <c r="C945" s="11" t="n"/>
      <c r="D945" s="12" t="n"/>
      <c r="E945" s="12" t="n"/>
      <c r="F945" s="13" t="n"/>
      <c r="G945" s="13" t="n"/>
      <c r="H945" s="14" t="n"/>
      <c r="I945" s="15">
        <f>IF(N(F945)+N(G945)=0,"",ROUND((N(F945)+N(G945))*N(H945)/(1+N(H945)),2))</f>
        <v/>
      </c>
      <c r="J945" s="15">
        <f>IF(OR(B945&lt;&gt;"",D945&lt;&gt;"",F945&lt;&gt;"",G945&lt;&gt;""),ROUND(Einstellungen!$B$5+SUM(F$7:F945)-SUM(G$7:G945),2),"")</f>
        <v/>
      </c>
      <c r="K945" s="16">
        <f>IF(OR(B945&lt;&gt;"",D945&lt;&gt;"",F945&lt;&gt;"",G945&lt;&gt;""),MID(IF(AND(F945&lt;&gt;"",G945&lt;&gt;""),"; Einnahme und Ausgabe in einer Zeile","")&amp;IF(AND(F945="",G945=""),"; Betrag fehlt","")&amp;IF(B945="","; Datum fehlt",IF(B945&lt;MAX(B$6:B944),"; Datum früher als darüber","")&amp;IF(AND(Einstellungen!$B$6&lt;&gt;"",B945&lt;Einstellungen!$B$6),"; Datum vor dem Anfangsbestand",""))&amp;IF(C945="","; Beleg fehlt","")&amp;IF(N(J945)&lt;0,"; Kassenbestand negativ",""),3,250),"")</f>
        <v/>
      </c>
    </row>
    <row r="946">
      <c r="A946" s="9">
        <f>IF(OR(B946&lt;&gt;"",D946&lt;&gt;"",F946&lt;&gt;"",G946&lt;&gt;""),MAX(A$6:A945)+1,"")</f>
        <v/>
      </c>
      <c r="B946" s="10" t="n"/>
      <c r="C946" s="11" t="n"/>
      <c r="D946" s="12" t="n"/>
      <c r="E946" s="12" t="n"/>
      <c r="F946" s="13" t="n"/>
      <c r="G946" s="13" t="n"/>
      <c r="H946" s="14" t="n"/>
      <c r="I946" s="15">
        <f>IF(N(F946)+N(G946)=0,"",ROUND((N(F946)+N(G946))*N(H946)/(1+N(H946)),2))</f>
        <v/>
      </c>
      <c r="J946" s="15">
        <f>IF(OR(B946&lt;&gt;"",D946&lt;&gt;"",F946&lt;&gt;"",G946&lt;&gt;""),ROUND(Einstellungen!$B$5+SUM(F$7:F946)-SUM(G$7:G946),2),"")</f>
        <v/>
      </c>
      <c r="K946" s="16">
        <f>IF(OR(B946&lt;&gt;"",D946&lt;&gt;"",F946&lt;&gt;"",G946&lt;&gt;""),MID(IF(AND(F946&lt;&gt;"",G946&lt;&gt;""),"; Einnahme und Ausgabe in einer Zeile","")&amp;IF(AND(F946="",G946=""),"; Betrag fehlt","")&amp;IF(B946="","; Datum fehlt",IF(B946&lt;MAX(B$6:B945),"; Datum früher als darüber","")&amp;IF(AND(Einstellungen!$B$6&lt;&gt;"",B946&lt;Einstellungen!$B$6),"; Datum vor dem Anfangsbestand",""))&amp;IF(C946="","; Beleg fehlt","")&amp;IF(N(J946)&lt;0,"; Kassenbestand negativ",""),3,250),"")</f>
        <v/>
      </c>
    </row>
    <row r="947">
      <c r="A947" s="9">
        <f>IF(OR(B947&lt;&gt;"",D947&lt;&gt;"",F947&lt;&gt;"",G947&lt;&gt;""),MAX(A$6:A946)+1,"")</f>
        <v/>
      </c>
      <c r="B947" s="10" t="n"/>
      <c r="C947" s="11" t="n"/>
      <c r="D947" s="12" t="n"/>
      <c r="E947" s="12" t="n"/>
      <c r="F947" s="13" t="n"/>
      <c r="G947" s="13" t="n"/>
      <c r="H947" s="14" t="n"/>
      <c r="I947" s="15">
        <f>IF(N(F947)+N(G947)=0,"",ROUND((N(F947)+N(G947))*N(H947)/(1+N(H947)),2))</f>
        <v/>
      </c>
      <c r="J947" s="15">
        <f>IF(OR(B947&lt;&gt;"",D947&lt;&gt;"",F947&lt;&gt;"",G947&lt;&gt;""),ROUND(Einstellungen!$B$5+SUM(F$7:F947)-SUM(G$7:G947),2),"")</f>
        <v/>
      </c>
      <c r="K947" s="16">
        <f>IF(OR(B947&lt;&gt;"",D947&lt;&gt;"",F947&lt;&gt;"",G947&lt;&gt;""),MID(IF(AND(F947&lt;&gt;"",G947&lt;&gt;""),"; Einnahme und Ausgabe in einer Zeile","")&amp;IF(AND(F947="",G947=""),"; Betrag fehlt","")&amp;IF(B947="","; Datum fehlt",IF(B947&lt;MAX(B$6:B946),"; Datum früher als darüber","")&amp;IF(AND(Einstellungen!$B$6&lt;&gt;"",B947&lt;Einstellungen!$B$6),"; Datum vor dem Anfangsbestand",""))&amp;IF(C947="","; Beleg fehlt","")&amp;IF(N(J947)&lt;0,"; Kassenbestand negativ",""),3,250),"")</f>
        <v/>
      </c>
    </row>
    <row r="948">
      <c r="A948" s="9">
        <f>IF(OR(B948&lt;&gt;"",D948&lt;&gt;"",F948&lt;&gt;"",G948&lt;&gt;""),MAX(A$6:A947)+1,"")</f>
        <v/>
      </c>
      <c r="B948" s="10" t="n"/>
      <c r="C948" s="11" t="n"/>
      <c r="D948" s="12" t="n"/>
      <c r="E948" s="12" t="n"/>
      <c r="F948" s="13" t="n"/>
      <c r="G948" s="13" t="n"/>
      <c r="H948" s="14" t="n"/>
      <c r="I948" s="15">
        <f>IF(N(F948)+N(G948)=0,"",ROUND((N(F948)+N(G948))*N(H948)/(1+N(H948)),2))</f>
        <v/>
      </c>
      <c r="J948" s="15">
        <f>IF(OR(B948&lt;&gt;"",D948&lt;&gt;"",F948&lt;&gt;"",G948&lt;&gt;""),ROUND(Einstellungen!$B$5+SUM(F$7:F948)-SUM(G$7:G948),2),"")</f>
        <v/>
      </c>
      <c r="K948" s="16">
        <f>IF(OR(B948&lt;&gt;"",D948&lt;&gt;"",F948&lt;&gt;"",G948&lt;&gt;""),MID(IF(AND(F948&lt;&gt;"",G948&lt;&gt;""),"; Einnahme und Ausgabe in einer Zeile","")&amp;IF(AND(F948="",G948=""),"; Betrag fehlt","")&amp;IF(B948="","; Datum fehlt",IF(B948&lt;MAX(B$6:B947),"; Datum früher als darüber","")&amp;IF(AND(Einstellungen!$B$6&lt;&gt;"",B948&lt;Einstellungen!$B$6),"; Datum vor dem Anfangsbestand",""))&amp;IF(C948="","; Beleg fehlt","")&amp;IF(N(J948)&lt;0,"; Kassenbestand negativ",""),3,250),"")</f>
        <v/>
      </c>
    </row>
    <row r="949">
      <c r="A949" s="9">
        <f>IF(OR(B949&lt;&gt;"",D949&lt;&gt;"",F949&lt;&gt;"",G949&lt;&gt;""),MAX(A$6:A948)+1,"")</f>
        <v/>
      </c>
      <c r="B949" s="10" t="n"/>
      <c r="C949" s="11" t="n"/>
      <c r="D949" s="12" t="n"/>
      <c r="E949" s="12" t="n"/>
      <c r="F949" s="13" t="n"/>
      <c r="G949" s="13" t="n"/>
      <c r="H949" s="14" t="n"/>
      <c r="I949" s="15">
        <f>IF(N(F949)+N(G949)=0,"",ROUND((N(F949)+N(G949))*N(H949)/(1+N(H949)),2))</f>
        <v/>
      </c>
      <c r="J949" s="15">
        <f>IF(OR(B949&lt;&gt;"",D949&lt;&gt;"",F949&lt;&gt;"",G949&lt;&gt;""),ROUND(Einstellungen!$B$5+SUM(F$7:F949)-SUM(G$7:G949),2),"")</f>
        <v/>
      </c>
      <c r="K949" s="16">
        <f>IF(OR(B949&lt;&gt;"",D949&lt;&gt;"",F949&lt;&gt;"",G949&lt;&gt;""),MID(IF(AND(F949&lt;&gt;"",G949&lt;&gt;""),"; Einnahme und Ausgabe in einer Zeile","")&amp;IF(AND(F949="",G949=""),"; Betrag fehlt","")&amp;IF(B949="","; Datum fehlt",IF(B949&lt;MAX(B$6:B948),"; Datum früher als darüber","")&amp;IF(AND(Einstellungen!$B$6&lt;&gt;"",B949&lt;Einstellungen!$B$6),"; Datum vor dem Anfangsbestand",""))&amp;IF(C949="","; Beleg fehlt","")&amp;IF(N(J949)&lt;0,"; Kassenbestand negativ",""),3,250),"")</f>
        <v/>
      </c>
    </row>
    <row r="950">
      <c r="A950" s="9">
        <f>IF(OR(B950&lt;&gt;"",D950&lt;&gt;"",F950&lt;&gt;"",G950&lt;&gt;""),MAX(A$6:A949)+1,"")</f>
        <v/>
      </c>
      <c r="B950" s="10" t="n"/>
      <c r="C950" s="11" t="n"/>
      <c r="D950" s="12" t="n"/>
      <c r="E950" s="12" t="n"/>
      <c r="F950" s="13" t="n"/>
      <c r="G950" s="13" t="n"/>
      <c r="H950" s="14" t="n"/>
      <c r="I950" s="15">
        <f>IF(N(F950)+N(G950)=0,"",ROUND((N(F950)+N(G950))*N(H950)/(1+N(H950)),2))</f>
        <v/>
      </c>
      <c r="J950" s="15">
        <f>IF(OR(B950&lt;&gt;"",D950&lt;&gt;"",F950&lt;&gt;"",G950&lt;&gt;""),ROUND(Einstellungen!$B$5+SUM(F$7:F950)-SUM(G$7:G950),2),"")</f>
        <v/>
      </c>
      <c r="K950" s="16">
        <f>IF(OR(B950&lt;&gt;"",D950&lt;&gt;"",F950&lt;&gt;"",G950&lt;&gt;""),MID(IF(AND(F950&lt;&gt;"",G950&lt;&gt;""),"; Einnahme und Ausgabe in einer Zeile","")&amp;IF(AND(F950="",G950=""),"; Betrag fehlt","")&amp;IF(B950="","; Datum fehlt",IF(B950&lt;MAX(B$6:B949),"; Datum früher als darüber","")&amp;IF(AND(Einstellungen!$B$6&lt;&gt;"",B950&lt;Einstellungen!$B$6),"; Datum vor dem Anfangsbestand",""))&amp;IF(C950="","; Beleg fehlt","")&amp;IF(N(J950)&lt;0,"; Kassenbestand negativ",""),3,250),"")</f>
        <v/>
      </c>
    </row>
    <row r="951">
      <c r="A951" s="9">
        <f>IF(OR(B951&lt;&gt;"",D951&lt;&gt;"",F951&lt;&gt;"",G951&lt;&gt;""),MAX(A$6:A950)+1,"")</f>
        <v/>
      </c>
      <c r="B951" s="10" t="n"/>
      <c r="C951" s="11" t="n"/>
      <c r="D951" s="12" t="n"/>
      <c r="E951" s="12" t="n"/>
      <c r="F951" s="13" t="n"/>
      <c r="G951" s="13" t="n"/>
      <c r="H951" s="14" t="n"/>
      <c r="I951" s="15">
        <f>IF(N(F951)+N(G951)=0,"",ROUND((N(F951)+N(G951))*N(H951)/(1+N(H951)),2))</f>
        <v/>
      </c>
      <c r="J951" s="15">
        <f>IF(OR(B951&lt;&gt;"",D951&lt;&gt;"",F951&lt;&gt;"",G951&lt;&gt;""),ROUND(Einstellungen!$B$5+SUM(F$7:F951)-SUM(G$7:G951),2),"")</f>
        <v/>
      </c>
      <c r="K951" s="16">
        <f>IF(OR(B951&lt;&gt;"",D951&lt;&gt;"",F951&lt;&gt;"",G951&lt;&gt;""),MID(IF(AND(F951&lt;&gt;"",G951&lt;&gt;""),"; Einnahme und Ausgabe in einer Zeile","")&amp;IF(AND(F951="",G951=""),"; Betrag fehlt","")&amp;IF(B951="","; Datum fehlt",IF(B951&lt;MAX(B$6:B950),"; Datum früher als darüber","")&amp;IF(AND(Einstellungen!$B$6&lt;&gt;"",B951&lt;Einstellungen!$B$6),"; Datum vor dem Anfangsbestand",""))&amp;IF(C951="","; Beleg fehlt","")&amp;IF(N(J951)&lt;0,"; Kassenbestand negativ",""),3,250),"")</f>
        <v/>
      </c>
    </row>
    <row r="952">
      <c r="A952" s="9">
        <f>IF(OR(B952&lt;&gt;"",D952&lt;&gt;"",F952&lt;&gt;"",G952&lt;&gt;""),MAX(A$6:A951)+1,"")</f>
        <v/>
      </c>
      <c r="B952" s="10" t="n"/>
      <c r="C952" s="11" t="n"/>
      <c r="D952" s="12" t="n"/>
      <c r="E952" s="12" t="n"/>
      <c r="F952" s="13" t="n"/>
      <c r="G952" s="13" t="n"/>
      <c r="H952" s="14" t="n"/>
      <c r="I952" s="15">
        <f>IF(N(F952)+N(G952)=0,"",ROUND((N(F952)+N(G952))*N(H952)/(1+N(H952)),2))</f>
        <v/>
      </c>
      <c r="J952" s="15">
        <f>IF(OR(B952&lt;&gt;"",D952&lt;&gt;"",F952&lt;&gt;"",G952&lt;&gt;""),ROUND(Einstellungen!$B$5+SUM(F$7:F952)-SUM(G$7:G952),2),"")</f>
        <v/>
      </c>
      <c r="K952" s="16">
        <f>IF(OR(B952&lt;&gt;"",D952&lt;&gt;"",F952&lt;&gt;"",G952&lt;&gt;""),MID(IF(AND(F952&lt;&gt;"",G952&lt;&gt;""),"; Einnahme und Ausgabe in einer Zeile","")&amp;IF(AND(F952="",G952=""),"; Betrag fehlt","")&amp;IF(B952="","; Datum fehlt",IF(B952&lt;MAX(B$6:B951),"; Datum früher als darüber","")&amp;IF(AND(Einstellungen!$B$6&lt;&gt;"",B952&lt;Einstellungen!$B$6),"; Datum vor dem Anfangsbestand",""))&amp;IF(C952="","; Beleg fehlt","")&amp;IF(N(J952)&lt;0,"; Kassenbestand negativ",""),3,250),"")</f>
        <v/>
      </c>
    </row>
    <row r="953">
      <c r="A953" s="9">
        <f>IF(OR(B953&lt;&gt;"",D953&lt;&gt;"",F953&lt;&gt;"",G953&lt;&gt;""),MAX(A$6:A952)+1,"")</f>
        <v/>
      </c>
      <c r="B953" s="10" t="n"/>
      <c r="C953" s="11" t="n"/>
      <c r="D953" s="12" t="n"/>
      <c r="E953" s="12" t="n"/>
      <c r="F953" s="13" t="n"/>
      <c r="G953" s="13" t="n"/>
      <c r="H953" s="14" t="n"/>
      <c r="I953" s="15">
        <f>IF(N(F953)+N(G953)=0,"",ROUND((N(F953)+N(G953))*N(H953)/(1+N(H953)),2))</f>
        <v/>
      </c>
      <c r="J953" s="15">
        <f>IF(OR(B953&lt;&gt;"",D953&lt;&gt;"",F953&lt;&gt;"",G953&lt;&gt;""),ROUND(Einstellungen!$B$5+SUM(F$7:F953)-SUM(G$7:G953),2),"")</f>
        <v/>
      </c>
      <c r="K953" s="16">
        <f>IF(OR(B953&lt;&gt;"",D953&lt;&gt;"",F953&lt;&gt;"",G953&lt;&gt;""),MID(IF(AND(F953&lt;&gt;"",G953&lt;&gt;""),"; Einnahme und Ausgabe in einer Zeile","")&amp;IF(AND(F953="",G953=""),"; Betrag fehlt","")&amp;IF(B953="","; Datum fehlt",IF(B953&lt;MAX(B$6:B952),"; Datum früher als darüber","")&amp;IF(AND(Einstellungen!$B$6&lt;&gt;"",B953&lt;Einstellungen!$B$6),"; Datum vor dem Anfangsbestand",""))&amp;IF(C953="","; Beleg fehlt","")&amp;IF(N(J953)&lt;0,"; Kassenbestand negativ",""),3,250),"")</f>
        <v/>
      </c>
    </row>
    <row r="954">
      <c r="A954" s="9">
        <f>IF(OR(B954&lt;&gt;"",D954&lt;&gt;"",F954&lt;&gt;"",G954&lt;&gt;""),MAX(A$6:A953)+1,"")</f>
        <v/>
      </c>
      <c r="B954" s="10" t="n"/>
      <c r="C954" s="11" t="n"/>
      <c r="D954" s="12" t="n"/>
      <c r="E954" s="12" t="n"/>
      <c r="F954" s="13" t="n"/>
      <c r="G954" s="13" t="n"/>
      <c r="H954" s="14" t="n"/>
      <c r="I954" s="15">
        <f>IF(N(F954)+N(G954)=0,"",ROUND((N(F954)+N(G954))*N(H954)/(1+N(H954)),2))</f>
        <v/>
      </c>
      <c r="J954" s="15">
        <f>IF(OR(B954&lt;&gt;"",D954&lt;&gt;"",F954&lt;&gt;"",G954&lt;&gt;""),ROUND(Einstellungen!$B$5+SUM(F$7:F954)-SUM(G$7:G954),2),"")</f>
        <v/>
      </c>
      <c r="K954" s="16">
        <f>IF(OR(B954&lt;&gt;"",D954&lt;&gt;"",F954&lt;&gt;"",G954&lt;&gt;""),MID(IF(AND(F954&lt;&gt;"",G954&lt;&gt;""),"; Einnahme und Ausgabe in einer Zeile","")&amp;IF(AND(F954="",G954=""),"; Betrag fehlt","")&amp;IF(B954="","; Datum fehlt",IF(B954&lt;MAX(B$6:B953),"; Datum früher als darüber","")&amp;IF(AND(Einstellungen!$B$6&lt;&gt;"",B954&lt;Einstellungen!$B$6),"; Datum vor dem Anfangsbestand",""))&amp;IF(C954="","; Beleg fehlt","")&amp;IF(N(J954)&lt;0,"; Kassenbestand negativ",""),3,250),"")</f>
        <v/>
      </c>
    </row>
    <row r="955">
      <c r="A955" s="9">
        <f>IF(OR(B955&lt;&gt;"",D955&lt;&gt;"",F955&lt;&gt;"",G955&lt;&gt;""),MAX(A$6:A954)+1,"")</f>
        <v/>
      </c>
      <c r="B955" s="10" t="n"/>
      <c r="C955" s="11" t="n"/>
      <c r="D955" s="12" t="n"/>
      <c r="E955" s="12" t="n"/>
      <c r="F955" s="13" t="n"/>
      <c r="G955" s="13" t="n"/>
      <c r="H955" s="14" t="n"/>
      <c r="I955" s="15">
        <f>IF(N(F955)+N(G955)=0,"",ROUND((N(F955)+N(G955))*N(H955)/(1+N(H955)),2))</f>
        <v/>
      </c>
      <c r="J955" s="15">
        <f>IF(OR(B955&lt;&gt;"",D955&lt;&gt;"",F955&lt;&gt;"",G955&lt;&gt;""),ROUND(Einstellungen!$B$5+SUM(F$7:F955)-SUM(G$7:G955),2),"")</f>
        <v/>
      </c>
      <c r="K955" s="16">
        <f>IF(OR(B955&lt;&gt;"",D955&lt;&gt;"",F955&lt;&gt;"",G955&lt;&gt;""),MID(IF(AND(F955&lt;&gt;"",G955&lt;&gt;""),"; Einnahme und Ausgabe in einer Zeile","")&amp;IF(AND(F955="",G955=""),"; Betrag fehlt","")&amp;IF(B955="","; Datum fehlt",IF(B955&lt;MAX(B$6:B954),"; Datum früher als darüber","")&amp;IF(AND(Einstellungen!$B$6&lt;&gt;"",B955&lt;Einstellungen!$B$6),"; Datum vor dem Anfangsbestand",""))&amp;IF(C955="","; Beleg fehlt","")&amp;IF(N(J955)&lt;0,"; Kassenbestand negativ",""),3,250),"")</f>
        <v/>
      </c>
    </row>
    <row r="956">
      <c r="A956" s="9">
        <f>IF(OR(B956&lt;&gt;"",D956&lt;&gt;"",F956&lt;&gt;"",G956&lt;&gt;""),MAX(A$6:A955)+1,"")</f>
        <v/>
      </c>
      <c r="B956" s="10" t="n"/>
      <c r="C956" s="11" t="n"/>
      <c r="D956" s="12" t="n"/>
      <c r="E956" s="12" t="n"/>
      <c r="F956" s="13" t="n"/>
      <c r="G956" s="13" t="n"/>
      <c r="H956" s="14" t="n"/>
      <c r="I956" s="15">
        <f>IF(N(F956)+N(G956)=0,"",ROUND((N(F956)+N(G956))*N(H956)/(1+N(H956)),2))</f>
        <v/>
      </c>
      <c r="J956" s="15">
        <f>IF(OR(B956&lt;&gt;"",D956&lt;&gt;"",F956&lt;&gt;"",G956&lt;&gt;""),ROUND(Einstellungen!$B$5+SUM(F$7:F956)-SUM(G$7:G956),2),"")</f>
        <v/>
      </c>
      <c r="K956" s="16">
        <f>IF(OR(B956&lt;&gt;"",D956&lt;&gt;"",F956&lt;&gt;"",G956&lt;&gt;""),MID(IF(AND(F956&lt;&gt;"",G956&lt;&gt;""),"; Einnahme und Ausgabe in einer Zeile","")&amp;IF(AND(F956="",G956=""),"; Betrag fehlt","")&amp;IF(B956="","; Datum fehlt",IF(B956&lt;MAX(B$6:B955),"; Datum früher als darüber","")&amp;IF(AND(Einstellungen!$B$6&lt;&gt;"",B956&lt;Einstellungen!$B$6),"; Datum vor dem Anfangsbestand",""))&amp;IF(C956="","; Beleg fehlt","")&amp;IF(N(J956)&lt;0,"; Kassenbestand negativ",""),3,250),"")</f>
        <v/>
      </c>
    </row>
    <row r="957">
      <c r="A957" s="9">
        <f>IF(OR(B957&lt;&gt;"",D957&lt;&gt;"",F957&lt;&gt;"",G957&lt;&gt;""),MAX(A$6:A956)+1,"")</f>
        <v/>
      </c>
      <c r="B957" s="10" t="n"/>
      <c r="C957" s="11" t="n"/>
      <c r="D957" s="12" t="n"/>
      <c r="E957" s="12" t="n"/>
      <c r="F957" s="13" t="n"/>
      <c r="G957" s="13" t="n"/>
      <c r="H957" s="14" t="n"/>
      <c r="I957" s="15">
        <f>IF(N(F957)+N(G957)=0,"",ROUND((N(F957)+N(G957))*N(H957)/(1+N(H957)),2))</f>
        <v/>
      </c>
      <c r="J957" s="15">
        <f>IF(OR(B957&lt;&gt;"",D957&lt;&gt;"",F957&lt;&gt;"",G957&lt;&gt;""),ROUND(Einstellungen!$B$5+SUM(F$7:F957)-SUM(G$7:G957),2),"")</f>
        <v/>
      </c>
      <c r="K957" s="16">
        <f>IF(OR(B957&lt;&gt;"",D957&lt;&gt;"",F957&lt;&gt;"",G957&lt;&gt;""),MID(IF(AND(F957&lt;&gt;"",G957&lt;&gt;""),"; Einnahme und Ausgabe in einer Zeile","")&amp;IF(AND(F957="",G957=""),"; Betrag fehlt","")&amp;IF(B957="","; Datum fehlt",IF(B957&lt;MAX(B$6:B956),"; Datum früher als darüber","")&amp;IF(AND(Einstellungen!$B$6&lt;&gt;"",B957&lt;Einstellungen!$B$6),"; Datum vor dem Anfangsbestand",""))&amp;IF(C957="","; Beleg fehlt","")&amp;IF(N(J957)&lt;0,"; Kassenbestand negativ",""),3,250),"")</f>
        <v/>
      </c>
    </row>
    <row r="958">
      <c r="A958" s="9">
        <f>IF(OR(B958&lt;&gt;"",D958&lt;&gt;"",F958&lt;&gt;"",G958&lt;&gt;""),MAX(A$6:A957)+1,"")</f>
        <v/>
      </c>
      <c r="B958" s="10" t="n"/>
      <c r="C958" s="11" t="n"/>
      <c r="D958" s="12" t="n"/>
      <c r="E958" s="12" t="n"/>
      <c r="F958" s="13" t="n"/>
      <c r="G958" s="13" t="n"/>
      <c r="H958" s="14" t="n"/>
      <c r="I958" s="15">
        <f>IF(N(F958)+N(G958)=0,"",ROUND((N(F958)+N(G958))*N(H958)/(1+N(H958)),2))</f>
        <v/>
      </c>
      <c r="J958" s="15">
        <f>IF(OR(B958&lt;&gt;"",D958&lt;&gt;"",F958&lt;&gt;"",G958&lt;&gt;""),ROUND(Einstellungen!$B$5+SUM(F$7:F958)-SUM(G$7:G958),2),"")</f>
        <v/>
      </c>
      <c r="K958" s="16">
        <f>IF(OR(B958&lt;&gt;"",D958&lt;&gt;"",F958&lt;&gt;"",G958&lt;&gt;""),MID(IF(AND(F958&lt;&gt;"",G958&lt;&gt;""),"; Einnahme und Ausgabe in einer Zeile","")&amp;IF(AND(F958="",G958=""),"; Betrag fehlt","")&amp;IF(B958="","; Datum fehlt",IF(B958&lt;MAX(B$6:B957),"; Datum früher als darüber","")&amp;IF(AND(Einstellungen!$B$6&lt;&gt;"",B958&lt;Einstellungen!$B$6),"; Datum vor dem Anfangsbestand",""))&amp;IF(C958="","; Beleg fehlt","")&amp;IF(N(J958)&lt;0,"; Kassenbestand negativ",""),3,250),"")</f>
        <v/>
      </c>
    </row>
    <row r="959">
      <c r="A959" s="9">
        <f>IF(OR(B959&lt;&gt;"",D959&lt;&gt;"",F959&lt;&gt;"",G959&lt;&gt;""),MAX(A$6:A958)+1,"")</f>
        <v/>
      </c>
      <c r="B959" s="10" t="n"/>
      <c r="C959" s="11" t="n"/>
      <c r="D959" s="12" t="n"/>
      <c r="E959" s="12" t="n"/>
      <c r="F959" s="13" t="n"/>
      <c r="G959" s="13" t="n"/>
      <c r="H959" s="14" t="n"/>
      <c r="I959" s="15">
        <f>IF(N(F959)+N(G959)=0,"",ROUND((N(F959)+N(G959))*N(H959)/(1+N(H959)),2))</f>
        <v/>
      </c>
      <c r="J959" s="15">
        <f>IF(OR(B959&lt;&gt;"",D959&lt;&gt;"",F959&lt;&gt;"",G959&lt;&gt;""),ROUND(Einstellungen!$B$5+SUM(F$7:F959)-SUM(G$7:G959),2),"")</f>
        <v/>
      </c>
      <c r="K959" s="16">
        <f>IF(OR(B959&lt;&gt;"",D959&lt;&gt;"",F959&lt;&gt;"",G959&lt;&gt;""),MID(IF(AND(F959&lt;&gt;"",G959&lt;&gt;""),"; Einnahme und Ausgabe in einer Zeile","")&amp;IF(AND(F959="",G959=""),"; Betrag fehlt","")&amp;IF(B959="","; Datum fehlt",IF(B959&lt;MAX(B$6:B958),"; Datum früher als darüber","")&amp;IF(AND(Einstellungen!$B$6&lt;&gt;"",B959&lt;Einstellungen!$B$6),"; Datum vor dem Anfangsbestand",""))&amp;IF(C959="","; Beleg fehlt","")&amp;IF(N(J959)&lt;0,"; Kassenbestand negativ",""),3,250),"")</f>
        <v/>
      </c>
    </row>
    <row r="960">
      <c r="A960" s="9">
        <f>IF(OR(B960&lt;&gt;"",D960&lt;&gt;"",F960&lt;&gt;"",G960&lt;&gt;""),MAX(A$6:A959)+1,"")</f>
        <v/>
      </c>
      <c r="B960" s="10" t="n"/>
      <c r="C960" s="11" t="n"/>
      <c r="D960" s="12" t="n"/>
      <c r="E960" s="12" t="n"/>
      <c r="F960" s="13" t="n"/>
      <c r="G960" s="13" t="n"/>
      <c r="H960" s="14" t="n"/>
      <c r="I960" s="15">
        <f>IF(N(F960)+N(G960)=0,"",ROUND((N(F960)+N(G960))*N(H960)/(1+N(H960)),2))</f>
        <v/>
      </c>
      <c r="J960" s="15">
        <f>IF(OR(B960&lt;&gt;"",D960&lt;&gt;"",F960&lt;&gt;"",G960&lt;&gt;""),ROUND(Einstellungen!$B$5+SUM(F$7:F960)-SUM(G$7:G960),2),"")</f>
        <v/>
      </c>
      <c r="K960" s="16">
        <f>IF(OR(B960&lt;&gt;"",D960&lt;&gt;"",F960&lt;&gt;"",G960&lt;&gt;""),MID(IF(AND(F960&lt;&gt;"",G960&lt;&gt;""),"; Einnahme und Ausgabe in einer Zeile","")&amp;IF(AND(F960="",G960=""),"; Betrag fehlt","")&amp;IF(B960="","; Datum fehlt",IF(B960&lt;MAX(B$6:B959),"; Datum früher als darüber","")&amp;IF(AND(Einstellungen!$B$6&lt;&gt;"",B960&lt;Einstellungen!$B$6),"; Datum vor dem Anfangsbestand",""))&amp;IF(C960="","; Beleg fehlt","")&amp;IF(N(J960)&lt;0,"; Kassenbestand negativ",""),3,250),"")</f>
        <v/>
      </c>
    </row>
    <row r="961">
      <c r="A961" s="9">
        <f>IF(OR(B961&lt;&gt;"",D961&lt;&gt;"",F961&lt;&gt;"",G961&lt;&gt;""),MAX(A$6:A960)+1,"")</f>
        <v/>
      </c>
      <c r="B961" s="10" t="n"/>
      <c r="C961" s="11" t="n"/>
      <c r="D961" s="12" t="n"/>
      <c r="E961" s="12" t="n"/>
      <c r="F961" s="13" t="n"/>
      <c r="G961" s="13" t="n"/>
      <c r="H961" s="14" t="n"/>
      <c r="I961" s="15">
        <f>IF(N(F961)+N(G961)=0,"",ROUND((N(F961)+N(G961))*N(H961)/(1+N(H961)),2))</f>
        <v/>
      </c>
      <c r="J961" s="15">
        <f>IF(OR(B961&lt;&gt;"",D961&lt;&gt;"",F961&lt;&gt;"",G961&lt;&gt;""),ROUND(Einstellungen!$B$5+SUM(F$7:F961)-SUM(G$7:G961),2),"")</f>
        <v/>
      </c>
      <c r="K961" s="16">
        <f>IF(OR(B961&lt;&gt;"",D961&lt;&gt;"",F961&lt;&gt;"",G961&lt;&gt;""),MID(IF(AND(F961&lt;&gt;"",G961&lt;&gt;""),"; Einnahme und Ausgabe in einer Zeile","")&amp;IF(AND(F961="",G961=""),"; Betrag fehlt","")&amp;IF(B961="","; Datum fehlt",IF(B961&lt;MAX(B$6:B960),"; Datum früher als darüber","")&amp;IF(AND(Einstellungen!$B$6&lt;&gt;"",B961&lt;Einstellungen!$B$6),"; Datum vor dem Anfangsbestand",""))&amp;IF(C961="","; Beleg fehlt","")&amp;IF(N(J961)&lt;0,"; Kassenbestand negativ",""),3,250),"")</f>
        <v/>
      </c>
    </row>
    <row r="962">
      <c r="A962" s="9">
        <f>IF(OR(B962&lt;&gt;"",D962&lt;&gt;"",F962&lt;&gt;"",G962&lt;&gt;""),MAX(A$6:A961)+1,"")</f>
        <v/>
      </c>
      <c r="B962" s="10" t="n"/>
      <c r="C962" s="11" t="n"/>
      <c r="D962" s="12" t="n"/>
      <c r="E962" s="12" t="n"/>
      <c r="F962" s="13" t="n"/>
      <c r="G962" s="13" t="n"/>
      <c r="H962" s="14" t="n"/>
      <c r="I962" s="15">
        <f>IF(N(F962)+N(G962)=0,"",ROUND((N(F962)+N(G962))*N(H962)/(1+N(H962)),2))</f>
        <v/>
      </c>
      <c r="J962" s="15">
        <f>IF(OR(B962&lt;&gt;"",D962&lt;&gt;"",F962&lt;&gt;"",G962&lt;&gt;""),ROUND(Einstellungen!$B$5+SUM(F$7:F962)-SUM(G$7:G962),2),"")</f>
        <v/>
      </c>
      <c r="K962" s="16">
        <f>IF(OR(B962&lt;&gt;"",D962&lt;&gt;"",F962&lt;&gt;"",G962&lt;&gt;""),MID(IF(AND(F962&lt;&gt;"",G962&lt;&gt;""),"; Einnahme und Ausgabe in einer Zeile","")&amp;IF(AND(F962="",G962=""),"; Betrag fehlt","")&amp;IF(B962="","; Datum fehlt",IF(B962&lt;MAX(B$6:B961),"; Datum früher als darüber","")&amp;IF(AND(Einstellungen!$B$6&lt;&gt;"",B962&lt;Einstellungen!$B$6),"; Datum vor dem Anfangsbestand",""))&amp;IF(C962="","; Beleg fehlt","")&amp;IF(N(J962)&lt;0,"; Kassenbestand negativ",""),3,250),"")</f>
        <v/>
      </c>
    </row>
    <row r="963">
      <c r="A963" s="9">
        <f>IF(OR(B963&lt;&gt;"",D963&lt;&gt;"",F963&lt;&gt;"",G963&lt;&gt;""),MAX(A$6:A962)+1,"")</f>
        <v/>
      </c>
      <c r="B963" s="10" t="n"/>
      <c r="C963" s="11" t="n"/>
      <c r="D963" s="12" t="n"/>
      <c r="E963" s="12" t="n"/>
      <c r="F963" s="13" t="n"/>
      <c r="G963" s="13" t="n"/>
      <c r="H963" s="14" t="n"/>
      <c r="I963" s="15">
        <f>IF(N(F963)+N(G963)=0,"",ROUND((N(F963)+N(G963))*N(H963)/(1+N(H963)),2))</f>
        <v/>
      </c>
      <c r="J963" s="15">
        <f>IF(OR(B963&lt;&gt;"",D963&lt;&gt;"",F963&lt;&gt;"",G963&lt;&gt;""),ROUND(Einstellungen!$B$5+SUM(F$7:F963)-SUM(G$7:G963),2),"")</f>
        <v/>
      </c>
      <c r="K963" s="16">
        <f>IF(OR(B963&lt;&gt;"",D963&lt;&gt;"",F963&lt;&gt;"",G963&lt;&gt;""),MID(IF(AND(F963&lt;&gt;"",G963&lt;&gt;""),"; Einnahme und Ausgabe in einer Zeile","")&amp;IF(AND(F963="",G963=""),"; Betrag fehlt","")&amp;IF(B963="","; Datum fehlt",IF(B963&lt;MAX(B$6:B962),"; Datum früher als darüber","")&amp;IF(AND(Einstellungen!$B$6&lt;&gt;"",B963&lt;Einstellungen!$B$6),"; Datum vor dem Anfangsbestand",""))&amp;IF(C963="","; Beleg fehlt","")&amp;IF(N(J963)&lt;0,"; Kassenbestand negativ",""),3,250),"")</f>
        <v/>
      </c>
    </row>
    <row r="964">
      <c r="A964" s="9">
        <f>IF(OR(B964&lt;&gt;"",D964&lt;&gt;"",F964&lt;&gt;"",G964&lt;&gt;""),MAX(A$6:A963)+1,"")</f>
        <v/>
      </c>
      <c r="B964" s="10" t="n"/>
      <c r="C964" s="11" t="n"/>
      <c r="D964" s="12" t="n"/>
      <c r="E964" s="12" t="n"/>
      <c r="F964" s="13" t="n"/>
      <c r="G964" s="13" t="n"/>
      <c r="H964" s="14" t="n"/>
      <c r="I964" s="15">
        <f>IF(N(F964)+N(G964)=0,"",ROUND((N(F964)+N(G964))*N(H964)/(1+N(H964)),2))</f>
        <v/>
      </c>
      <c r="J964" s="15">
        <f>IF(OR(B964&lt;&gt;"",D964&lt;&gt;"",F964&lt;&gt;"",G964&lt;&gt;""),ROUND(Einstellungen!$B$5+SUM(F$7:F964)-SUM(G$7:G964),2),"")</f>
        <v/>
      </c>
      <c r="K964" s="16">
        <f>IF(OR(B964&lt;&gt;"",D964&lt;&gt;"",F964&lt;&gt;"",G964&lt;&gt;""),MID(IF(AND(F964&lt;&gt;"",G964&lt;&gt;""),"; Einnahme und Ausgabe in einer Zeile","")&amp;IF(AND(F964="",G964=""),"; Betrag fehlt","")&amp;IF(B964="","; Datum fehlt",IF(B964&lt;MAX(B$6:B963),"; Datum früher als darüber","")&amp;IF(AND(Einstellungen!$B$6&lt;&gt;"",B964&lt;Einstellungen!$B$6),"; Datum vor dem Anfangsbestand",""))&amp;IF(C964="","; Beleg fehlt","")&amp;IF(N(J964)&lt;0,"; Kassenbestand negativ",""),3,250),"")</f>
        <v/>
      </c>
    </row>
    <row r="965">
      <c r="A965" s="9">
        <f>IF(OR(B965&lt;&gt;"",D965&lt;&gt;"",F965&lt;&gt;"",G965&lt;&gt;""),MAX(A$6:A964)+1,"")</f>
        <v/>
      </c>
      <c r="B965" s="10" t="n"/>
      <c r="C965" s="11" t="n"/>
      <c r="D965" s="12" t="n"/>
      <c r="E965" s="12" t="n"/>
      <c r="F965" s="13" t="n"/>
      <c r="G965" s="13" t="n"/>
      <c r="H965" s="14" t="n"/>
      <c r="I965" s="15">
        <f>IF(N(F965)+N(G965)=0,"",ROUND((N(F965)+N(G965))*N(H965)/(1+N(H965)),2))</f>
        <v/>
      </c>
      <c r="J965" s="15">
        <f>IF(OR(B965&lt;&gt;"",D965&lt;&gt;"",F965&lt;&gt;"",G965&lt;&gt;""),ROUND(Einstellungen!$B$5+SUM(F$7:F965)-SUM(G$7:G965),2),"")</f>
        <v/>
      </c>
      <c r="K965" s="16">
        <f>IF(OR(B965&lt;&gt;"",D965&lt;&gt;"",F965&lt;&gt;"",G965&lt;&gt;""),MID(IF(AND(F965&lt;&gt;"",G965&lt;&gt;""),"; Einnahme und Ausgabe in einer Zeile","")&amp;IF(AND(F965="",G965=""),"; Betrag fehlt","")&amp;IF(B965="","; Datum fehlt",IF(B965&lt;MAX(B$6:B964),"; Datum früher als darüber","")&amp;IF(AND(Einstellungen!$B$6&lt;&gt;"",B965&lt;Einstellungen!$B$6),"; Datum vor dem Anfangsbestand",""))&amp;IF(C965="","; Beleg fehlt","")&amp;IF(N(J965)&lt;0,"; Kassenbestand negativ",""),3,250),"")</f>
        <v/>
      </c>
    </row>
    <row r="966">
      <c r="A966" s="9">
        <f>IF(OR(B966&lt;&gt;"",D966&lt;&gt;"",F966&lt;&gt;"",G966&lt;&gt;""),MAX(A$6:A965)+1,"")</f>
        <v/>
      </c>
      <c r="B966" s="10" t="n"/>
      <c r="C966" s="11" t="n"/>
      <c r="D966" s="12" t="n"/>
      <c r="E966" s="12" t="n"/>
      <c r="F966" s="13" t="n"/>
      <c r="G966" s="13" t="n"/>
      <c r="H966" s="14" t="n"/>
      <c r="I966" s="15">
        <f>IF(N(F966)+N(G966)=0,"",ROUND((N(F966)+N(G966))*N(H966)/(1+N(H966)),2))</f>
        <v/>
      </c>
      <c r="J966" s="15">
        <f>IF(OR(B966&lt;&gt;"",D966&lt;&gt;"",F966&lt;&gt;"",G966&lt;&gt;""),ROUND(Einstellungen!$B$5+SUM(F$7:F966)-SUM(G$7:G966),2),"")</f>
        <v/>
      </c>
      <c r="K966" s="16">
        <f>IF(OR(B966&lt;&gt;"",D966&lt;&gt;"",F966&lt;&gt;"",G966&lt;&gt;""),MID(IF(AND(F966&lt;&gt;"",G966&lt;&gt;""),"; Einnahme und Ausgabe in einer Zeile","")&amp;IF(AND(F966="",G966=""),"; Betrag fehlt","")&amp;IF(B966="","; Datum fehlt",IF(B966&lt;MAX(B$6:B965),"; Datum früher als darüber","")&amp;IF(AND(Einstellungen!$B$6&lt;&gt;"",B966&lt;Einstellungen!$B$6),"; Datum vor dem Anfangsbestand",""))&amp;IF(C966="","; Beleg fehlt","")&amp;IF(N(J966)&lt;0,"; Kassenbestand negativ",""),3,250),"")</f>
        <v/>
      </c>
    </row>
    <row r="967">
      <c r="A967" s="9">
        <f>IF(OR(B967&lt;&gt;"",D967&lt;&gt;"",F967&lt;&gt;"",G967&lt;&gt;""),MAX(A$6:A966)+1,"")</f>
        <v/>
      </c>
      <c r="B967" s="10" t="n"/>
      <c r="C967" s="11" t="n"/>
      <c r="D967" s="12" t="n"/>
      <c r="E967" s="12" t="n"/>
      <c r="F967" s="13" t="n"/>
      <c r="G967" s="13" t="n"/>
      <c r="H967" s="14" t="n"/>
      <c r="I967" s="15">
        <f>IF(N(F967)+N(G967)=0,"",ROUND((N(F967)+N(G967))*N(H967)/(1+N(H967)),2))</f>
        <v/>
      </c>
      <c r="J967" s="15">
        <f>IF(OR(B967&lt;&gt;"",D967&lt;&gt;"",F967&lt;&gt;"",G967&lt;&gt;""),ROUND(Einstellungen!$B$5+SUM(F$7:F967)-SUM(G$7:G967),2),"")</f>
        <v/>
      </c>
      <c r="K967" s="16">
        <f>IF(OR(B967&lt;&gt;"",D967&lt;&gt;"",F967&lt;&gt;"",G967&lt;&gt;""),MID(IF(AND(F967&lt;&gt;"",G967&lt;&gt;""),"; Einnahme und Ausgabe in einer Zeile","")&amp;IF(AND(F967="",G967=""),"; Betrag fehlt","")&amp;IF(B967="","; Datum fehlt",IF(B967&lt;MAX(B$6:B966),"; Datum früher als darüber","")&amp;IF(AND(Einstellungen!$B$6&lt;&gt;"",B967&lt;Einstellungen!$B$6),"; Datum vor dem Anfangsbestand",""))&amp;IF(C967="","; Beleg fehlt","")&amp;IF(N(J967)&lt;0,"; Kassenbestand negativ",""),3,250),"")</f>
        <v/>
      </c>
    </row>
    <row r="968">
      <c r="A968" s="9">
        <f>IF(OR(B968&lt;&gt;"",D968&lt;&gt;"",F968&lt;&gt;"",G968&lt;&gt;""),MAX(A$6:A967)+1,"")</f>
        <v/>
      </c>
      <c r="B968" s="10" t="n"/>
      <c r="C968" s="11" t="n"/>
      <c r="D968" s="12" t="n"/>
      <c r="E968" s="12" t="n"/>
      <c r="F968" s="13" t="n"/>
      <c r="G968" s="13" t="n"/>
      <c r="H968" s="14" t="n"/>
      <c r="I968" s="15">
        <f>IF(N(F968)+N(G968)=0,"",ROUND((N(F968)+N(G968))*N(H968)/(1+N(H968)),2))</f>
        <v/>
      </c>
      <c r="J968" s="15">
        <f>IF(OR(B968&lt;&gt;"",D968&lt;&gt;"",F968&lt;&gt;"",G968&lt;&gt;""),ROUND(Einstellungen!$B$5+SUM(F$7:F968)-SUM(G$7:G968),2),"")</f>
        <v/>
      </c>
      <c r="K968" s="16">
        <f>IF(OR(B968&lt;&gt;"",D968&lt;&gt;"",F968&lt;&gt;"",G968&lt;&gt;""),MID(IF(AND(F968&lt;&gt;"",G968&lt;&gt;""),"; Einnahme und Ausgabe in einer Zeile","")&amp;IF(AND(F968="",G968=""),"; Betrag fehlt","")&amp;IF(B968="","; Datum fehlt",IF(B968&lt;MAX(B$6:B967),"; Datum früher als darüber","")&amp;IF(AND(Einstellungen!$B$6&lt;&gt;"",B968&lt;Einstellungen!$B$6),"; Datum vor dem Anfangsbestand",""))&amp;IF(C968="","; Beleg fehlt","")&amp;IF(N(J968)&lt;0,"; Kassenbestand negativ",""),3,250),"")</f>
        <v/>
      </c>
    </row>
    <row r="969">
      <c r="A969" s="9">
        <f>IF(OR(B969&lt;&gt;"",D969&lt;&gt;"",F969&lt;&gt;"",G969&lt;&gt;""),MAX(A$6:A968)+1,"")</f>
        <v/>
      </c>
      <c r="B969" s="10" t="n"/>
      <c r="C969" s="11" t="n"/>
      <c r="D969" s="12" t="n"/>
      <c r="E969" s="12" t="n"/>
      <c r="F969" s="13" t="n"/>
      <c r="G969" s="13" t="n"/>
      <c r="H969" s="14" t="n"/>
      <c r="I969" s="15">
        <f>IF(N(F969)+N(G969)=0,"",ROUND((N(F969)+N(G969))*N(H969)/(1+N(H969)),2))</f>
        <v/>
      </c>
      <c r="J969" s="15">
        <f>IF(OR(B969&lt;&gt;"",D969&lt;&gt;"",F969&lt;&gt;"",G969&lt;&gt;""),ROUND(Einstellungen!$B$5+SUM(F$7:F969)-SUM(G$7:G969),2),"")</f>
        <v/>
      </c>
      <c r="K969" s="16">
        <f>IF(OR(B969&lt;&gt;"",D969&lt;&gt;"",F969&lt;&gt;"",G969&lt;&gt;""),MID(IF(AND(F969&lt;&gt;"",G969&lt;&gt;""),"; Einnahme und Ausgabe in einer Zeile","")&amp;IF(AND(F969="",G969=""),"; Betrag fehlt","")&amp;IF(B969="","; Datum fehlt",IF(B969&lt;MAX(B$6:B968),"; Datum früher als darüber","")&amp;IF(AND(Einstellungen!$B$6&lt;&gt;"",B969&lt;Einstellungen!$B$6),"; Datum vor dem Anfangsbestand",""))&amp;IF(C969="","; Beleg fehlt","")&amp;IF(N(J969)&lt;0,"; Kassenbestand negativ",""),3,250),"")</f>
        <v/>
      </c>
    </row>
    <row r="970">
      <c r="A970" s="9">
        <f>IF(OR(B970&lt;&gt;"",D970&lt;&gt;"",F970&lt;&gt;"",G970&lt;&gt;""),MAX(A$6:A969)+1,"")</f>
        <v/>
      </c>
      <c r="B970" s="10" t="n"/>
      <c r="C970" s="11" t="n"/>
      <c r="D970" s="12" t="n"/>
      <c r="E970" s="12" t="n"/>
      <c r="F970" s="13" t="n"/>
      <c r="G970" s="13" t="n"/>
      <c r="H970" s="14" t="n"/>
      <c r="I970" s="15">
        <f>IF(N(F970)+N(G970)=0,"",ROUND((N(F970)+N(G970))*N(H970)/(1+N(H970)),2))</f>
        <v/>
      </c>
      <c r="J970" s="15">
        <f>IF(OR(B970&lt;&gt;"",D970&lt;&gt;"",F970&lt;&gt;"",G970&lt;&gt;""),ROUND(Einstellungen!$B$5+SUM(F$7:F970)-SUM(G$7:G970),2),"")</f>
        <v/>
      </c>
      <c r="K970" s="16">
        <f>IF(OR(B970&lt;&gt;"",D970&lt;&gt;"",F970&lt;&gt;"",G970&lt;&gt;""),MID(IF(AND(F970&lt;&gt;"",G970&lt;&gt;""),"; Einnahme und Ausgabe in einer Zeile","")&amp;IF(AND(F970="",G970=""),"; Betrag fehlt","")&amp;IF(B970="","; Datum fehlt",IF(B970&lt;MAX(B$6:B969),"; Datum früher als darüber","")&amp;IF(AND(Einstellungen!$B$6&lt;&gt;"",B970&lt;Einstellungen!$B$6),"; Datum vor dem Anfangsbestand",""))&amp;IF(C970="","; Beleg fehlt","")&amp;IF(N(J970)&lt;0,"; Kassenbestand negativ",""),3,250),"")</f>
        <v/>
      </c>
    </row>
    <row r="971">
      <c r="A971" s="9">
        <f>IF(OR(B971&lt;&gt;"",D971&lt;&gt;"",F971&lt;&gt;"",G971&lt;&gt;""),MAX(A$6:A970)+1,"")</f>
        <v/>
      </c>
      <c r="B971" s="10" t="n"/>
      <c r="C971" s="11" t="n"/>
      <c r="D971" s="12" t="n"/>
      <c r="E971" s="12" t="n"/>
      <c r="F971" s="13" t="n"/>
      <c r="G971" s="13" t="n"/>
      <c r="H971" s="14" t="n"/>
      <c r="I971" s="15">
        <f>IF(N(F971)+N(G971)=0,"",ROUND((N(F971)+N(G971))*N(H971)/(1+N(H971)),2))</f>
        <v/>
      </c>
      <c r="J971" s="15">
        <f>IF(OR(B971&lt;&gt;"",D971&lt;&gt;"",F971&lt;&gt;"",G971&lt;&gt;""),ROUND(Einstellungen!$B$5+SUM(F$7:F971)-SUM(G$7:G971),2),"")</f>
        <v/>
      </c>
      <c r="K971" s="16">
        <f>IF(OR(B971&lt;&gt;"",D971&lt;&gt;"",F971&lt;&gt;"",G971&lt;&gt;""),MID(IF(AND(F971&lt;&gt;"",G971&lt;&gt;""),"; Einnahme und Ausgabe in einer Zeile","")&amp;IF(AND(F971="",G971=""),"; Betrag fehlt","")&amp;IF(B971="","; Datum fehlt",IF(B971&lt;MAX(B$6:B970),"; Datum früher als darüber","")&amp;IF(AND(Einstellungen!$B$6&lt;&gt;"",B971&lt;Einstellungen!$B$6),"; Datum vor dem Anfangsbestand",""))&amp;IF(C971="","; Beleg fehlt","")&amp;IF(N(J971)&lt;0,"; Kassenbestand negativ",""),3,250),"")</f>
        <v/>
      </c>
    </row>
    <row r="972">
      <c r="A972" s="9">
        <f>IF(OR(B972&lt;&gt;"",D972&lt;&gt;"",F972&lt;&gt;"",G972&lt;&gt;""),MAX(A$6:A971)+1,"")</f>
        <v/>
      </c>
      <c r="B972" s="10" t="n"/>
      <c r="C972" s="11" t="n"/>
      <c r="D972" s="12" t="n"/>
      <c r="E972" s="12" t="n"/>
      <c r="F972" s="13" t="n"/>
      <c r="G972" s="13" t="n"/>
      <c r="H972" s="14" t="n"/>
      <c r="I972" s="15">
        <f>IF(N(F972)+N(G972)=0,"",ROUND((N(F972)+N(G972))*N(H972)/(1+N(H972)),2))</f>
        <v/>
      </c>
      <c r="J972" s="15">
        <f>IF(OR(B972&lt;&gt;"",D972&lt;&gt;"",F972&lt;&gt;"",G972&lt;&gt;""),ROUND(Einstellungen!$B$5+SUM(F$7:F972)-SUM(G$7:G972),2),"")</f>
        <v/>
      </c>
      <c r="K972" s="16">
        <f>IF(OR(B972&lt;&gt;"",D972&lt;&gt;"",F972&lt;&gt;"",G972&lt;&gt;""),MID(IF(AND(F972&lt;&gt;"",G972&lt;&gt;""),"; Einnahme und Ausgabe in einer Zeile","")&amp;IF(AND(F972="",G972=""),"; Betrag fehlt","")&amp;IF(B972="","; Datum fehlt",IF(B972&lt;MAX(B$6:B971),"; Datum früher als darüber","")&amp;IF(AND(Einstellungen!$B$6&lt;&gt;"",B972&lt;Einstellungen!$B$6),"; Datum vor dem Anfangsbestand",""))&amp;IF(C972="","; Beleg fehlt","")&amp;IF(N(J972)&lt;0,"; Kassenbestand negativ",""),3,250),"")</f>
        <v/>
      </c>
    </row>
    <row r="973">
      <c r="A973" s="9">
        <f>IF(OR(B973&lt;&gt;"",D973&lt;&gt;"",F973&lt;&gt;"",G973&lt;&gt;""),MAX(A$6:A972)+1,"")</f>
        <v/>
      </c>
      <c r="B973" s="10" t="n"/>
      <c r="C973" s="11" t="n"/>
      <c r="D973" s="12" t="n"/>
      <c r="E973" s="12" t="n"/>
      <c r="F973" s="13" t="n"/>
      <c r="G973" s="13" t="n"/>
      <c r="H973" s="14" t="n"/>
      <c r="I973" s="15">
        <f>IF(N(F973)+N(G973)=0,"",ROUND((N(F973)+N(G973))*N(H973)/(1+N(H973)),2))</f>
        <v/>
      </c>
      <c r="J973" s="15">
        <f>IF(OR(B973&lt;&gt;"",D973&lt;&gt;"",F973&lt;&gt;"",G973&lt;&gt;""),ROUND(Einstellungen!$B$5+SUM(F$7:F973)-SUM(G$7:G973),2),"")</f>
        <v/>
      </c>
      <c r="K973" s="16">
        <f>IF(OR(B973&lt;&gt;"",D973&lt;&gt;"",F973&lt;&gt;"",G973&lt;&gt;""),MID(IF(AND(F973&lt;&gt;"",G973&lt;&gt;""),"; Einnahme und Ausgabe in einer Zeile","")&amp;IF(AND(F973="",G973=""),"; Betrag fehlt","")&amp;IF(B973="","; Datum fehlt",IF(B973&lt;MAX(B$6:B972),"; Datum früher als darüber","")&amp;IF(AND(Einstellungen!$B$6&lt;&gt;"",B973&lt;Einstellungen!$B$6),"; Datum vor dem Anfangsbestand",""))&amp;IF(C973="","; Beleg fehlt","")&amp;IF(N(J973)&lt;0,"; Kassenbestand negativ",""),3,250),"")</f>
        <v/>
      </c>
    </row>
    <row r="974">
      <c r="A974" s="9">
        <f>IF(OR(B974&lt;&gt;"",D974&lt;&gt;"",F974&lt;&gt;"",G974&lt;&gt;""),MAX(A$6:A973)+1,"")</f>
        <v/>
      </c>
      <c r="B974" s="10" t="n"/>
      <c r="C974" s="11" t="n"/>
      <c r="D974" s="12" t="n"/>
      <c r="E974" s="12" t="n"/>
      <c r="F974" s="13" t="n"/>
      <c r="G974" s="13" t="n"/>
      <c r="H974" s="14" t="n"/>
      <c r="I974" s="15">
        <f>IF(N(F974)+N(G974)=0,"",ROUND((N(F974)+N(G974))*N(H974)/(1+N(H974)),2))</f>
        <v/>
      </c>
      <c r="J974" s="15">
        <f>IF(OR(B974&lt;&gt;"",D974&lt;&gt;"",F974&lt;&gt;"",G974&lt;&gt;""),ROUND(Einstellungen!$B$5+SUM(F$7:F974)-SUM(G$7:G974),2),"")</f>
        <v/>
      </c>
      <c r="K974" s="16">
        <f>IF(OR(B974&lt;&gt;"",D974&lt;&gt;"",F974&lt;&gt;"",G974&lt;&gt;""),MID(IF(AND(F974&lt;&gt;"",G974&lt;&gt;""),"; Einnahme und Ausgabe in einer Zeile","")&amp;IF(AND(F974="",G974=""),"; Betrag fehlt","")&amp;IF(B974="","; Datum fehlt",IF(B974&lt;MAX(B$6:B973),"; Datum früher als darüber","")&amp;IF(AND(Einstellungen!$B$6&lt;&gt;"",B974&lt;Einstellungen!$B$6),"; Datum vor dem Anfangsbestand",""))&amp;IF(C974="","; Beleg fehlt","")&amp;IF(N(J974)&lt;0,"; Kassenbestand negativ",""),3,250),"")</f>
        <v/>
      </c>
    </row>
    <row r="975">
      <c r="A975" s="9">
        <f>IF(OR(B975&lt;&gt;"",D975&lt;&gt;"",F975&lt;&gt;"",G975&lt;&gt;""),MAX(A$6:A974)+1,"")</f>
        <v/>
      </c>
      <c r="B975" s="10" t="n"/>
      <c r="C975" s="11" t="n"/>
      <c r="D975" s="12" t="n"/>
      <c r="E975" s="12" t="n"/>
      <c r="F975" s="13" t="n"/>
      <c r="G975" s="13" t="n"/>
      <c r="H975" s="14" t="n"/>
      <c r="I975" s="15">
        <f>IF(N(F975)+N(G975)=0,"",ROUND((N(F975)+N(G975))*N(H975)/(1+N(H975)),2))</f>
        <v/>
      </c>
      <c r="J975" s="15">
        <f>IF(OR(B975&lt;&gt;"",D975&lt;&gt;"",F975&lt;&gt;"",G975&lt;&gt;""),ROUND(Einstellungen!$B$5+SUM(F$7:F975)-SUM(G$7:G975),2),"")</f>
        <v/>
      </c>
      <c r="K975" s="16">
        <f>IF(OR(B975&lt;&gt;"",D975&lt;&gt;"",F975&lt;&gt;"",G975&lt;&gt;""),MID(IF(AND(F975&lt;&gt;"",G975&lt;&gt;""),"; Einnahme und Ausgabe in einer Zeile","")&amp;IF(AND(F975="",G975=""),"; Betrag fehlt","")&amp;IF(B975="","; Datum fehlt",IF(B975&lt;MAX(B$6:B974),"; Datum früher als darüber","")&amp;IF(AND(Einstellungen!$B$6&lt;&gt;"",B975&lt;Einstellungen!$B$6),"; Datum vor dem Anfangsbestand",""))&amp;IF(C975="","; Beleg fehlt","")&amp;IF(N(J975)&lt;0,"; Kassenbestand negativ",""),3,250),"")</f>
        <v/>
      </c>
    </row>
    <row r="976">
      <c r="A976" s="9">
        <f>IF(OR(B976&lt;&gt;"",D976&lt;&gt;"",F976&lt;&gt;"",G976&lt;&gt;""),MAX(A$6:A975)+1,"")</f>
        <v/>
      </c>
      <c r="B976" s="10" t="n"/>
      <c r="C976" s="11" t="n"/>
      <c r="D976" s="12" t="n"/>
      <c r="E976" s="12" t="n"/>
      <c r="F976" s="13" t="n"/>
      <c r="G976" s="13" t="n"/>
      <c r="H976" s="14" t="n"/>
      <c r="I976" s="15">
        <f>IF(N(F976)+N(G976)=0,"",ROUND((N(F976)+N(G976))*N(H976)/(1+N(H976)),2))</f>
        <v/>
      </c>
      <c r="J976" s="15">
        <f>IF(OR(B976&lt;&gt;"",D976&lt;&gt;"",F976&lt;&gt;"",G976&lt;&gt;""),ROUND(Einstellungen!$B$5+SUM(F$7:F976)-SUM(G$7:G976),2),"")</f>
        <v/>
      </c>
      <c r="K976" s="16">
        <f>IF(OR(B976&lt;&gt;"",D976&lt;&gt;"",F976&lt;&gt;"",G976&lt;&gt;""),MID(IF(AND(F976&lt;&gt;"",G976&lt;&gt;""),"; Einnahme und Ausgabe in einer Zeile","")&amp;IF(AND(F976="",G976=""),"; Betrag fehlt","")&amp;IF(B976="","; Datum fehlt",IF(B976&lt;MAX(B$6:B975),"; Datum früher als darüber","")&amp;IF(AND(Einstellungen!$B$6&lt;&gt;"",B976&lt;Einstellungen!$B$6),"; Datum vor dem Anfangsbestand",""))&amp;IF(C976="","; Beleg fehlt","")&amp;IF(N(J976)&lt;0,"; Kassenbestand negativ",""),3,250),"")</f>
        <v/>
      </c>
    </row>
    <row r="977">
      <c r="A977" s="9">
        <f>IF(OR(B977&lt;&gt;"",D977&lt;&gt;"",F977&lt;&gt;"",G977&lt;&gt;""),MAX(A$6:A976)+1,"")</f>
        <v/>
      </c>
      <c r="B977" s="10" t="n"/>
      <c r="C977" s="11" t="n"/>
      <c r="D977" s="12" t="n"/>
      <c r="E977" s="12" t="n"/>
      <c r="F977" s="13" t="n"/>
      <c r="G977" s="13" t="n"/>
      <c r="H977" s="14" t="n"/>
      <c r="I977" s="15">
        <f>IF(N(F977)+N(G977)=0,"",ROUND((N(F977)+N(G977))*N(H977)/(1+N(H977)),2))</f>
        <v/>
      </c>
      <c r="J977" s="15">
        <f>IF(OR(B977&lt;&gt;"",D977&lt;&gt;"",F977&lt;&gt;"",G977&lt;&gt;""),ROUND(Einstellungen!$B$5+SUM(F$7:F977)-SUM(G$7:G977),2),"")</f>
        <v/>
      </c>
      <c r="K977" s="16">
        <f>IF(OR(B977&lt;&gt;"",D977&lt;&gt;"",F977&lt;&gt;"",G977&lt;&gt;""),MID(IF(AND(F977&lt;&gt;"",G977&lt;&gt;""),"; Einnahme und Ausgabe in einer Zeile","")&amp;IF(AND(F977="",G977=""),"; Betrag fehlt","")&amp;IF(B977="","; Datum fehlt",IF(B977&lt;MAX(B$6:B976),"; Datum früher als darüber","")&amp;IF(AND(Einstellungen!$B$6&lt;&gt;"",B977&lt;Einstellungen!$B$6),"; Datum vor dem Anfangsbestand",""))&amp;IF(C977="","; Beleg fehlt","")&amp;IF(N(J977)&lt;0,"; Kassenbestand negativ",""),3,250),"")</f>
        <v/>
      </c>
    </row>
    <row r="978">
      <c r="A978" s="9">
        <f>IF(OR(B978&lt;&gt;"",D978&lt;&gt;"",F978&lt;&gt;"",G978&lt;&gt;""),MAX(A$6:A977)+1,"")</f>
        <v/>
      </c>
      <c r="B978" s="10" t="n"/>
      <c r="C978" s="11" t="n"/>
      <c r="D978" s="12" t="n"/>
      <c r="E978" s="12" t="n"/>
      <c r="F978" s="13" t="n"/>
      <c r="G978" s="13" t="n"/>
      <c r="H978" s="14" t="n"/>
      <c r="I978" s="15">
        <f>IF(N(F978)+N(G978)=0,"",ROUND((N(F978)+N(G978))*N(H978)/(1+N(H978)),2))</f>
        <v/>
      </c>
      <c r="J978" s="15">
        <f>IF(OR(B978&lt;&gt;"",D978&lt;&gt;"",F978&lt;&gt;"",G978&lt;&gt;""),ROUND(Einstellungen!$B$5+SUM(F$7:F978)-SUM(G$7:G978),2),"")</f>
        <v/>
      </c>
      <c r="K978" s="16">
        <f>IF(OR(B978&lt;&gt;"",D978&lt;&gt;"",F978&lt;&gt;"",G978&lt;&gt;""),MID(IF(AND(F978&lt;&gt;"",G978&lt;&gt;""),"; Einnahme und Ausgabe in einer Zeile","")&amp;IF(AND(F978="",G978=""),"; Betrag fehlt","")&amp;IF(B978="","; Datum fehlt",IF(B978&lt;MAX(B$6:B977),"; Datum früher als darüber","")&amp;IF(AND(Einstellungen!$B$6&lt;&gt;"",B978&lt;Einstellungen!$B$6),"; Datum vor dem Anfangsbestand",""))&amp;IF(C978="","; Beleg fehlt","")&amp;IF(N(J978)&lt;0,"; Kassenbestand negativ",""),3,250),"")</f>
        <v/>
      </c>
    </row>
    <row r="979">
      <c r="A979" s="9">
        <f>IF(OR(B979&lt;&gt;"",D979&lt;&gt;"",F979&lt;&gt;"",G979&lt;&gt;""),MAX(A$6:A978)+1,"")</f>
        <v/>
      </c>
      <c r="B979" s="10" t="n"/>
      <c r="C979" s="11" t="n"/>
      <c r="D979" s="12" t="n"/>
      <c r="E979" s="12" t="n"/>
      <c r="F979" s="13" t="n"/>
      <c r="G979" s="13" t="n"/>
      <c r="H979" s="14" t="n"/>
      <c r="I979" s="15">
        <f>IF(N(F979)+N(G979)=0,"",ROUND((N(F979)+N(G979))*N(H979)/(1+N(H979)),2))</f>
        <v/>
      </c>
      <c r="J979" s="15">
        <f>IF(OR(B979&lt;&gt;"",D979&lt;&gt;"",F979&lt;&gt;"",G979&lt;&gt;""),ROUND(Einstellungen!$B$5+SUM(F$7:F979)-SUM(G$7:G979),2),"")</f>
        <v/>
      </c>
      <c r="K979" s="16">
        <f>IF(OR(B979&lt;&gt;"",D979&lt;&gt;"",F979&lt;&gt;"",G979&lt;&gt;""),MID(IF(AND(F979&lt;&gt;"",G979&lt;&gt;""),"; Einnahme und Ausgabe in einer Zeile","")&amp;IF(AND(F979="",G979=""),"; Betrag fehlt","")&amp;IF(B979="","; Datum fehlt",IF(B979&lt;MAX(B$6:B978),"; Datum früher als darüber","")&amp;IF(AND(Einstellungen!$B$6&lt;&gt;"",B979&lt;Einstellungen!$B$6),"; Datum vor dem Anfangsbestand",""))&amp;IF(C979="","; Beleg fehlt","")&amp;IF(N(J979)&lt;0,"; Kassenbestand negativ",""),3,250),"")</f>
        <v/>
      </c>
    </row>
    <row r="980">
      <c r="A980" s="9">
        <f>IF(OR(B980&lt;&gt;"",D980&lt;&gt;"",F980&lt;&gt;"",G980&lt;&gt;""),MAX(A$6:A979)+1,"")</f>
        <v/>
      </c>
      <c r="B980" s="10" t="n"/>
      <c r="C980" s="11" t="n"/>
      <c r="D980" s="12" t="n"/>
      <c r="E980" s="12" t="n"/>
      <c r="F980" s="13" t="n"/>
      <c r="G980" s="13" t="n"/>
      <c r="H980" s="14" t="n"/>
      <c r="I980" s="15">
        <f>IF(N(F980)+N(G980)=0,"",ROUND((N(F980)+N(G980))*N(H980)/(1+N(H980)),2))</f>
        <v/>
      </c>
      <c r="J980" s="15">
        <f>IF(OR(B980&lt;&gt;"",D980&lt;&gt;"",F980&lt;&gt;"",G980&lt;&gt;""),ROUND(Einstellungen!$B$5+SUM(F$7:F980)-SUM(G$7:G980),2),"")</f>
        <v/>
      </c>
      <c r="K980" s="16">
        <f>IF(OR(B980&lt;&gt;"",D980&lt;&gt;"",F980&lt;&gt;"",G980&lt;&gt;""),MID(IF(AND(F980&lt;&gt;"",G980&lt;&gt;""),"; Einnahme und Ausgabe in einer Zeile","")&amp;IF(AND(F980="",G980=""),"; Betrag fehlt","")&amp;IF(B980="","; Datum fehlt",IF(B980&lt;MAX(B$6:B979),"; Datum früher als darüber","")&amp;IF(AND(Einstellungen!$B$6&lt;&gt;"",B980&lt;Einstellungen!$B$6),"; Datum vor dem Anfangsbestand",""))&amp;IF(C980="","; Beleg fehlt","")&amp;IF(N(J980)&lt;0,"; Kassenbestand negativ",""),3,250),"")</f>
        <v/>
      </c>
    </row>
    <row r="981">
      <c r="A981" s="9">
        <f>IF(OR(B981&lt;&gt;"",D981&lt;&gt;"",F981&lt;&gt;"",G981&lt;&gt;""),MAX(A$6:A980)+1,"")</f>
        <v/>
      </c>
      <c r="B981" s="10" t="n"/>
      <c r="C981" s="11" t="n"/>
      <c r="D981" s="12" t="n"/>
      <c r="E981" s="12" t="n"/>
      <c r="F981" s="13" t="n"/>
      <c r="G981" s="13" t="n"/>
      <c r="H981" s="14" t="n"/>
      <c r="I981" s="15">
        <f>IF(N(F981)+N(G981)=0,"",ROUND((N(F981)+N(G981))*N(H981)/(1+N(H981)),2))</f>
        <v/>
      </c>
      <c r="J981" s="15">
        <f>IF(OR(B981&lt;&gt;"",D981&lt;&gt;"",F981&lt;&gt;"",G981&lt;&gt;""),ROUND(Einstellungen!$B$5+SUM(F$7:F981)-SUM(G$7:G981),2),"")</f>
        <v/>
      </c>
      <c r="K981" s="16">
        <f>IF(OR(B981&lt;&gt;"",D981&lt;&gt;"",F981&lt;&gt;"",G981&lt;&gt;""),MID(IF(AND(F981&lt;&gt;"",G981&lt;&gt;""),"; Einnahme und Ausgabe in einer Zeile","")&amp;IF(AND(F981="",G981=""),"; Betrag fehlt","")&amp;IF(B981="","; Datum fehlt",IF(B981&lt;MAX(B$6:B980),"; Datum früher als darüber","")&amp;IF(AND(Einstellungen!$B$6&lt;&gt;"",B981&lt;Einstellungen!$B$6),"; Datum vor dem Anfangsbestand",""))&amp;IF(C981="","; Beleg fehlt","")&amp;IF(N(J981)&lt;0,"; Kassenbestand negativ",""),3,250),"")</f>
        <v/>
      </c>
    </row>
    <row r="982">
      <c r="A982" s="9">
        <f>IF(OR(B982&lt;&gt;"",D982&lt;&gt;"",F982&lt;&gt;"",G982&lt;&gt;""),MAX(A$6:A981)+1,"")</f>
        <v/>
      </c>
      <c r="B982" s="10" t="n"/>
      <c r="C982" s="11" t="n"/>
      <c r="D982" s="12" t="n"/>
      <c r="E982" s="12" t="n"/>
      <c r="F982" s="13" t="n"/>
      <c r="G982" s="13" t="n"/>
      <c r="H982" s="14" t="n"/>
      <c r="I982" s="15">
        <f>IF(N(F982)+N(G982)=0,"",ROUND((N(F982)+N(G982))*N(H982)/(1+N(H982)),2))</f>
        <v/>
      </c>
      <c r="J982" s="15">
        <f>IF(OR(B982&lt;&gt;"",D982&lt;&gt;"",F982&lt;&gt;"",G982&lt;&gt;""),ROUND(Einstellungen!$B$5+SUM(F$7:F982)-SUM(G$7:G982),2),"")</f>
        <v/>
      </c>
      <c r="K982" s="16">
        <f>IF(OR(B982&lt;&gt;"",D982&lt;&gt;"",F982&lt;&gt;"",G982&lt;&gt;""),MID(IF(AND(F982&lt;&gt;"",G982&lt;&gt;""),"; Einnahme und Ausgabe in einer Zeile","")&amp;IF(AND(F982="",G982=""),"; Betrag fehlt","")&amp;IF(B982="","; Datum fehlt",IF(B982&lt;MAX(B$6:B981),"; Datum früher als darüber","")&amp;IF(AND(Einstellungen!$B$6&lt;&gt;"",B982&lt;Einstellungen!$B$6),"; Datum vor dem Anfangsbestand",""))&amp;IF(C982="","; Beleg fehlt","")&amp;IF(N(J982)&lt;0,"; Kassenbestand negativ",""),3,250),"")</f>
        <v/>
      </c>
    </row>
    <row r="983">
      <c r="A983" s="9">
        <f>IF(OR(B983&lt;&gt;"",D983&lt;&gt;"",F983&lt;&gt;"",G983&lt;&gt;""),MAX(A$6:A982)+1,"")</f>
        <v/>
      </c>
      <c r="B983" s="10" t="n"/>
      <c r="C983" s="11" t="n"/>
      <c r="D983" s="12" t="n"/>
      <c r="E983" s="12" t="n"/>
      <c r="F983" s="13" t="n"/>
      <c r="G983" s="13" t="n"/>
      <c r="H983" s="14" t="n"/>
      <c r="I983" s="15">
        <f>IF(N(F983)+N(G983)=0,"",ROUND((N(F983)+N(G983))*N(H983)/(1+N(H983)),2))</f>
        <v/>
      </c>
      <c r="J983" s="15">
        <f>IF(OR(B983&lt;&gt;"",D983&lt;&gt;"",F983&lt;&gt;"",G983&lt;&gt;""),ROUND(Einstellungen!$B$5+SUM(F$7:F983)-SUM(G$7:G983),2),"")</f>
        <v/>
      </c>
      <c r="K983" s="16">
        <f>IF(OR(B983&lt;&gt;"",D983&lt;&gt;"",F983&lt;&gt;"",G983&lt;&gt;""),MID(IF(AND(F983&lt;&gt;"",G983&lt;&gt;""),"; Einnahme und Ausgabe in einer Zeile","")&amp;IF(AND(F983="",G983=""),"; Betrag fehlt","")&amp;IF(B983="","; Datum fehlt",IF(B983&lt;MAX(B$6:B982),"; Datum früher als darüber","")&amp;IF(AND(Einstellungen!$B$6&lt;&gt;"",B983&lt;Einstellungen!$B$6),"; Datum vor dem Anfangsbestand",""))&amp;IF(C983="","; Beleg fehlt","")&amp;IF(N(J983)&lt;0,"; Kassenbestand negativ",""),3,250),"")</f>
        <v/>
      </c>
    </row>
    <row r="984">
      <c r="A984" s="9">
        <f>IF(OR(B984&lt;&gt;"",D984&lt;&gt;"",F984&lt;&gt;"",G984&lt;&gt;""),MAX(A$6:A983)+1,"")</f>
        <v/>
      </c>
      <c r="B984" s="10" t="n"/>
      <c r="C984" s="11" t="n"/>
      <c r="D984" s="12" t="n"/>
      <c r="E984" s="12" t="n"/>
      <c r="F984" s="13" t="n"/>
      <c r="G984" s="13" t="n"/>
      <c r="H984" s="14" t="n"/>
      <c r="I984" s="15">
        <f>IF(N(F984)+N(G984)=0,"",ROUND((N(F984)+N(G984))*N(H984)/(1+N(H984)),2))</f>
        <v/>
      </c>
      <c r="J984" s="15">
        <f>IF(OR(B984&lt;&gt;"",D984&lt;&gt;"",F984&lt;&gt;"",G984&lt;&gt;""),ROUND(Einstellungen!$B$5+SUM(F$7:F984)-SUM(G$7:G984),2),"")</f>
        <v/>
      </c>
      <c r="K984" s="16">
        <f>IF(OR(B984&lt;&gt;"",D984&lt;&gt;"",F984&lt;&gt;"",G984&lt;&gt;""),MID(IF(AND(F984&lt;&gt;"",G984&lt;&gt;""),"; Einnahme und Ausgabe in einer Zeile","")&amp;IF(AND(F984="",G984=""),"; Betrag fehlt","")&amp;IF(B984="","; Datum fehlt",IF(B984&lt;MAX(B$6:B983),"; Datum früher als darüber","")&amp;IF(AND(Einstellungen!$B$6&lt;&gt;"",B984&lt;Einstellungen!$B$6),"; Datum vor dem Anfangsbestand",""))&amp;IF(C984="","; Beleg fehlt","")&amp;IF(N(J984)&lt;0,"; Kassenbestand negativ",""),3,250),"")</f>
        <v/>
      </c>
    </row>
    <row r="985">
      <c r="A985" s="9">
        <f>IF(OR(B985&lt;&gt;"",D985&lt;&gt;"",F985&lt;&gt;"",G985&lt;&gt;""),MAX(A$6:A984)+1,"")</f>
        <v/>
      </c>
      <c r="B985" s="10" t="n"/>
      <c r="C985" s="11" t="n"/>
      <c r="D985" s="12" t="n"/>
      <c r="E985" s="12" t="n"/>
      <c r="F985" s="13" t="n"/>
      <c r="G985" s="13" t="n"/>
      <c r="H985" s="14" t="n"/>
      <c r="I985" s="15">
        <f>IF(N(F985)+N(G985)=0,"",ROUND((N(F985)+N(G985))*N(H985)/(1+N(H985)),2))</f>
        <v/>
      </c>
      <c r="J985" s="15">
        <f>IF(OR(B985&lt;&gt;"",D985&lt;&gt;"",F985&lt;&gt;"",G985&lt;&gt;""),ROUND(Einstellungen!$B$5+SUM(F$7:F985)-SUM(G$7:G985),2),"")</f>
        <v/>
      </c>
      <c r="K985" s="16">
        <f>IF(OR(B985&lt;&gt;"",D985&lt;&gt;"",F985&lt;&gt;"",G985&lt;&gt;""),MID(IF(AND(F985&lt;&gt;"",G985&lt;&gt;""),"; Einnahme und Ausgabe in einer Zeile","")&amp;IF(AND(F985="",G985=""),"; Betrag fehlt","")&amp;IF(B985="","; Datum fehlt",IF(B985&lt;MAX(B$6:B984),"; Datum früher als darüber","")&amp;IF(AND(Einstellungen!$B$6&lt;&gt;"",B985&lt;Einstellungen!$B$6),"; Datum vor dem Anfangsbestand",""))&amp;IF(C985="","; Beleg fehlt","")&amp;IF(N(J985)&lt;0,"; Kassenbestand negativ",""),3,250),"")</f>
        <v/>
      </c>
    </row>
    <row r="986">
      <c r="A986" s="9">
        <f>IF(OR(B986&lt;&gt;"",D986&lt;&gt;"",F986&lt;&gt;"",G986&lt;&gt;""),MAX(A$6:A985)+1,"")</f>
        <v/>
      </c>
      <c r="B986" s="10" t="n"/>
      <c r="C986" s="11" t="n"/>
      <c r="D986" s="12" t="n"/>
      <c r="E986" s="12" t="n"/>
      <c r="F986" s="13" t="n"/>
      <c r="G986" s="13" t="n"/>
      <c r="H986" s="14" t="n"/>
      <c r="I986" s="15">
        <f>IF(N(F986)+N(G986)=0,"",ROUND((N(F986)+N(G986))*N(H986)/(1+N(H986)),2))</f>
        <v/>
      </c>
      <c r="J986" s="15">
        <f>IF(OR(B986&lt;&gt;"",D986&lt;&gt;"",F986&lt;&gt;"",G986&lt;&gt;""),ROUND(Einstellungen!$B$5+SUM(F$7:F986)-SUM(G$7:G986),2),"")</f>
        <v/>
      </c>
      <c r="K986" s="16">
        <f>IF(OR(B986&lt;&gt;"",D986&lt;&gt;"",F986&lt;&gt;"",G986&lt;&gt;""),MID(IF(AND(F986&lt;&gt;"",G986&lt;&gt;""),"; Einnahme und Ausgabe in einer Zeile","")&amp;IF(AND(F986="",G986=""),"; Betrag fehlt","")&amp;IF(B986="","; Datum fehlt",IF(B986&lt;MAX(B$6:B985),"; Datum früher als darüber","")&amp;IF(AND(Einstellungen!$B$6&lt;&gt;"",B986&lt;Einstellungen!$B$6),"; Datum vor dem Anfangsbestand",""))&amp;IF(C986="","; Beleg fehlt","")&amp;IF(N(J986)&lt;0,"; Kassenbestand negativ",""),3,250),"")</f>
        <v/>
      </c>
    </row>
    <row r="987">
      <c r="A987" s="9">
        <f>IF(OR(B987&lt;&gt;"",D987&lt;&gt;"",F987&lt;&gt;"",G987&lt;&gt;""),MAX(A$6:A986)+1,"")</f>
        <v/>
      </c>
      <c r="B987" s="10" t="n"/>
      <c r="C987" s="11" t="n"/>
      <c r="D987" s="12" t="n"/>
      <c r="E987" s="12" t="n"/>
      <c r="F987" s="13" t="n"/>
      <c r="G987" s="13" t="n"/>
      <c r="H987" s="14" t="n"/>
      <c r="I987" s="15">
        <f>IF(N(F987)+N(G987)=0,"",ROUND((N(F987)+N(G987))*N(H987)/(1+N(H987)),2))</f>
        <v/>
      </c>
      <c r="J987" s="15">
        <f>IF(OR(B987&lt;&gt;"",D987&lt;&gt;"",F987&lt;&gt;"",G987&lt;&gt;""),ROUND(Einstellungen!$B$5+SUM(F$7:F987)-SUM(G$7:G987),2),"")</f>
        <v/>
      </c>
      <c r="K987" s="16">
        <f>IF(OR(B987&lt;&gt;"",D987&lt;&gt;"",F987&lt;&gt;"",G987&lt;&gt;""),MID(IF(AND(F987&lt;&gt;"",G987&lt;&gt;""),"; Einnahme und Ausgabe in einer Zeile","")&amp;IF(AND(F987="",G987=""),"; Betrag fehlt","")&amp;IF(B987="","; Datum fehlt",IF(B987&lt;MAX(B$6:B986),"; Datum früher als darüber","")&amp;IF(AND(Einstellungen!$B$6&lt;&gt;"",B987&lt;Einstellungen!$B$6),"; Datum vor dem Anfangsbestand",""))&amp;IF(C987="","; Beleg fehlt","")&amp;IF(N(J987)&lt;0,"; Kassenbestand negativ",""),3,250),"")</f>
        <v/>
      </c>
    </row>
    <row r="988">
      <c r="A988" s="9">
        <f>IF(OR(B988&lt;&gt;"",D988&lt;&gt;"",F988&lt;&gt;"",G988&lt;&gt;""),MAX(A$6:A987)+1,"")</f>
        <v/>
      </c>
      <c r="B988" s="10" t="n"/>
      <c r="C988" s="11" t="n"/>
      <c r="D988" s="12" t="n"/>
      <c r="E988" s="12" t="n"/>
      <c r="F988" s="13" t="n"/>
      <c r="G988" s="13" t="n"/>
      <c r="H988" s="14" t="n"/>
      <c r="I988" s="15">
        <f>IF(N(F988)+N(G988)=0,"",ROUND((N(F988)+N(G988))*N(H988)/(1+N(H988)),2))</f>
        <v/>
      </c>
      <c r="J988" s="15">
        <f>IF(OR(B988&lt;&gt;"",D988&lt;&gt;"",F988&lt;&gt;"",G988&lt;&gt;""),ROUND(Einstellungen!$B$5+SUM(F$7:F988)-SUM(G$7:G988),2),"")</f>
        <v/>
      </c>
      <c r="K988" s="16">
        <f>IF(OR(B988&lt;&gt;"",D988&lt;&gt;"",F988&lt;&gt;"",G988&lt;&gt;""),MID(IF(AND(F988&lt;&gt;"",G988&lt;&gt;""),"; Einnahme und Ausgabe in einer Zeile","")&amp;IF(AND(F988="",G988=""),"; Betrag fehlt","")&amp;IF(B988="","; Datum fehlt",IF(B988&lt;MAX(B$6:B987),"; Datum früher als darüber","")&amp;IF(AND(Einstellungen!$B$6&lt;&gt;"",B988&lt;Einstellungen!$B$6),"; Datum vor dem Anfangsbestand",""))&amp;IF(C988="","; Beleg fehlt","")&amp;IF(N(J988)&lt;0,"; Kassenbestand negativ",""),3,250),"")</f>
        <v/>
      </c>
    </row>
    <row r="989">
      <c r="A989" s="9">
        <f>IF(OR(B989&lt;&gt;"",D989&lt;&gt;"",F989&lt;&gt;"",G989&lt;&gt;""),MAX(A$6:A988)+1,"")</f>
        <v/>
      </c>
      <c r="B989" s="10" t="n"/>
      <c r="C989" s="11" t="n"/>
      <c r="D989" s="12" t="n"/>
      <c r="E989" s="12" t="n"/>
      <c r="F989" s="13" t="n"/>
      <c r="G989" s="13" t="n"/>
      <c r="H989" s="14" t="n"/>
      <c r="I989" s="15">
        <f>IF(N(F989)+N(G989)=0,"",ROUND((N(F989)+N(G989))*N(H989)/(1+N(H989)),2))</f>
        <v/>
      </c>
      <c r="J989" s="15">
        <f>IF(OR(B989&lt;&gt;"",D989&lt;&gt;"",F989&lt;&gt;"",G989&lt;&gt;""),ROUND(Einstellungen!$B$5+SUM(F$7:F989)-SUM(G$7:G989),2),"")</f>
        <v/>
      </c>
      <c r="K989" s="16">
        <f>IF(OR(B989&lt;&gt;"",D989&lt;&gt;"",F989&lt;&gt;"",G989&lt;&gt;""),MID(IF(AND(F989&lt;&gt;"",G989&lt;&gt;""),"; Einnahme und Ausgabe in einer Zeile","")&amp;IF(AND(F989="",G989=""),"; Betrag fehlt","")&amp;IF(B989="","; Datum fehlt",IF(B989&lt;MAX(B$6:B988),"; Datum früher als darüber","")&amp;IF(AND(Einstellungen!$B$6&lt;&gt;"",B989&lt;Einstellungen!$B$6),"; Datum vor dem Anfangsbestand",""))&amp;IF(C989="","; Beleg fehlt","")&amp;IF(N(J989)&lt;0,"; Kassenbestand negativ",""),3,250),"")</f>
        <v/>
      </c>
    </row>
    <row r="990">
      <c r="A990" s="9">
        <f>IF(OR(B990&lt;&gt;"",D990&lt;&gt;"",F990&lt;&gt;"",G990&lt;&gt;""),MAX(A$6:A989)+1,"")</f>
        <v/>
      </c>
      <c r="B990" s="10" t="n"/>
      <c r="C990" s="11" t="n"/>
      <c r="D990" s="12" t="n"/>
      <c r="E990" s="12" t="n"/>
      <c r="F990" s="13" t="n"/>
      <c r="G990" s="13" t="n"/>
      <c r="H990" s="14" t="n"/>
      <c r="I990" s="15">
        <f>IF(N(F990)+N(G990)=0,"",ROUND((N(F990)+N(G990))*N(H990)/(1+N(H990)),2))</f>
        <v/>
      </c>
      <c r="J990" s="15">
        <f>IF(OR(B990&lt;&gt;"",D990&lt;&gt;"",F990&lt;&gt;"",G990&lt;&gt;""),ROUND(Einstellungen!$B$5+SUM(F$7:F990)-SUM(G$7:G990),2),"")</f>
        <v/>
      </c>
      <c r="K990" s="16">
        <f>IF(OR(B990&lt;&gt;"",D990&lt;&gt;"",F990&lt;&gt;"",G990&lt;&gt;""),MID(IF(AND(F990&lt;&gt;"",G990&lt;&gt;""),"; Einnahme und Ausgabe in einer Zeile","")&amp;IF(AND(F990="",G990=""),"; Betrag fehlt","")&amp;IF(B990="","; Datum fehlt",IF(B990&lt;MAX(B$6:B989),"; Datum früher als darüber","")&amp;IF(AND(Einstellungen!$B$6&lt;&gt;"",B990&lt;Einstellungen!$B$6),"; Datum vor dem Anfangsbestand",""))&amp;IF(C990="","; Beleg fehlt","")&amp;IF(N(J990)&lt;0,"; Kassenbestand negativ",""),3,250),"")</f>
        <v/>
      </c>
    </row>
    <row r="991">
      <c r="A991" s="9">
        <f>IF(OR(B991&lt;&gt;"",D991&lt;&gt;"",F991&lt;&gt;"",G991&lt;&gt;""),MAX(A$6:A990)+1,"")</f>
        <v/>
      </c>
      <c r="B991" s="10" t="n"/>
      <c r="C991" s="11" t="n"/>
      <c r="D991" s="12" t="n"/>
      <c r="E991" s="12" t="n"/>
      <c r="F991" s="13" t="n"/>
      <c r="G991" s="13" t="n"/>
      <c r="H991" s="14" t="n"/>
      <c r="I991" s="15">
        <f>IF(N(F991)+N(G991)=0,"",ROUND((N(F991)+N(G991))*N(H991)/(1+N(H991)),2))</f>
        <v/>
      </c>
      <c r="J991" s="15">
        <f>IF(OR(B991&lt;&gt;"",D991&lt;&gt;"",F991&lt;&gt;"",G991&lt;&gt;""),ROUND(Einstellungen!$B$5+SUM(F$7:F991)-SUM(G$7:G991),2),"")</f>
        <v/>
      </c>
      <c r="K991" s="16">
        <f>IF(OR(B991&lt;&gt;"",D991&lt;&gt;"",F991&lt;&gt;"",G991&lt;&gt;""),MID(IF(AND(F991&lt;&gt;"",G991&lt;&gt;""),"; Einnahme und Ausgabe in einer Zeile","")&amp;IF(AND(F991="",G991=""),"; Betrag fehlt","")&amp;IF(B991="","; Datum fehlt",IF(B991&lt;MAX(B$6:B990),"; Datum früher als darüber","")&amp;IF(AND(Einstellungen!$B$6&lt;&gt;"",B991&lt;Einstellungen!$B$6),"; Datum vor dem Anfangsbestand",""))&amp;IF(C991="","; Beleg fehlt","")&amp;IF(N(J991)&lt;0,"; Kassenbestand negativ",""),3,250),"")</f>
        <v/>
      </c>
    </row>
    <row r="992">
      <c r="A992" s="9">
        <f>IF(OR(B992&lt;&gt;"",D992&lt;&gt;"",F992&lt;&gt;"",G992&lt;&gt;""),MAX(A$6:A991)+1,"")</f>
        <v/>
      </c>
      <c r="B992" s="10" t="n"/>
      <c r="C992" s="11" t="n"/>
      <c r="D992" s="12" t="n"/>
      <c r="E992" s="12" t="n"/>
      <c r="F992" s="13" t="n"/>
      <c r="G992" s="13" t="n"/>
      <c r="H992" s="14" t="n"/>
      <c r="I992" s="15">
        <f>IF(N(F992)+N(G992)=0,"",ROUND((N(F992)+N(G992))*N(H992)/(1+N(H992)),2))</f>
        <v/>
      </c>
      <c r="J992" s="15">
        <f>IF(OR(B992&lt;&gt;"",D992&lt;&gt;"",F992&lt;&gt;"",G992&lt;&gt;""),ROUND(Einstellungen!$B$5+SUM(F$7:F992)-SUM(G$7:G992),2),"")</f>
        <v/>
      </c>
      <c r="K992" s="16">
        <f>IF(OR(B992&lt;&gt;"",D992&lt;&gt;"",F992&lt;&gt;"",G992&lt;&gt;""),MID(IF(AND(F992&lt;&gt;"",G992&lt;&gt;""),"; Einnahme und Ausgabe in einer Zeile","")&amp;IF(AND(F992="",G992=""),"; Betrag fehlt","")&amp;IF(B992="","; Datum fehlt",IF(B992&lt;MAX(B$6:B991),"; Datum früher als darüber","")&amp;IF(AND(Einstellungen!$B$6&lt;&gt;"",B992&lt;Einstellungen!$B$6),"; Datum vor dem Anfangsbestand",""))&amp;IF(C992="","; Beleg fehlt","")&amp;IF(N(J992)&lt;0,"; Kassenbestand negativ",""),3,250),"")</f>
        <v/>
      </c>
    </row>
    <row r="993">
      <c r="A993" s="9">
        <f>IF(OR(B993&lt;&gt;"",D993&lt;&gt;"",F993&lt;&gt;"",G993&lt;&gt;""),MAX(A$6:A992)+1,"")</f>
        <v/>
      </c>
      <c r="B993" s="10" t="n"/>
      <c r="C993" s="11" t="n"/>
      <c r="D993" s="12" t="n"/>
      <c r="E993" s="12" t="n"/>
      <c r="F993" s="13" t="n"/>
      <c r="G993" s="13" t="n"/>
      <c r="H993" s="14" t="n"/>
      <c r="I993" s="15">
        <f>IF(N(F993)+N(G993)=0,"",ROUND((N(F993)+N(G993))*N(H993)/(1+N(H993)),2))</f>
        <v/>
      </c>
      <c r="J993" s="15">
        <f>IF(OR(B993&lt;&gt;"",D993&lt;&gt;"",F993&lt;&gt;"",G993&lt;&gt;""),ROUND(Einstellungen!$B$5+SUM(F$7:F993)-SUM(G$7:G993),2),"")</f>
        <v/>
      </c>
      <c r="K993" s="16">
        <f>IF(OR(B993&lt;&gt;"",D993&lt;&gt;"",F993&lt;&gt;"",G993&lt;&gt;""),MID(IF(AND(F993&lt;&gt;"",G993&lt;&gt;""),"; Einnahme und Ausgabe in einer Zeile","")&amp;IF(AND(F993="",G993=""),"; Betrag fehlt","")&amp;IF(B993="","; Datum fehlt",IF(B993&lt;MAX(B$6:B992),"; Datum früher als darüber","")&amp;IF(AND(Einstellungen!$B$6&lt;&gt;"",B993&lt;Einstellungen!$B$6),"; Datum vor dem Anfangsbestand",""))&amp;IF(C993="","; Beleg fehlt","")&amp;IF(N(J993)&lt;0,"; Kassenbestand negativ",""),3,250),"")</f>
        <v/>
      </c>
    </row>
    <row r="994">
      <c r="A994" s="9">
        <f>IF(OR(B994&lt;&gt;"",D994&lt;&gt;"",F994&lt;&gt;"",G994&lt;&gt;""),MAX(A$6:A993)+1,"")</f>
        <v/>
      </c>
      <c r="B994" s="10" t="n"/>
      <c r="C994" s="11" t="n"/>
      <c r="D994" s="12" t="n"/>
      <c r="E994" s="12" t="n"/>
      <c r="F994" s="13" t="n"/>
      <c r="G994" s="13" t="n"/>
      <c r="H994" s="14" t="n"/>
      <c r="I994" s="15">
        <f>IF(N(F994)+N(G994)=0,"",ROUND((N(F994)+N(G994))*N(H994)/(1+N(H994)),2))</f>
        <v/>
      </c>
      <c r="J994" s="15">
        <f>IF(OR(B994&lt;&gt;"",D994&lt;&gt;"",F994&lt;&gt;"",G994&lt;&gt;""),ROUND(Einstellungen!$B$5+SUM(F$7:F994)-SUM(G$7:G994),2),"")</f>
        <v/>
      </c>
      <c r="K994" s="16">
        <f>IF(OR(B994&lt;&gt;"",D994&lt;&gt;"",F994&lt;&gt;"",G994&lt;&gt;""),MID(IF(AND(F994&lt;&gt;"",G994&lt;&gt;""),"; Einnahme und Ausgabe in einer Zeile","")&amp;IF(AND(F994="",G994=""),"; Betrag fehlt","")&amp;IF(B994="","; Datum fehlt",IF(B994&lt;MAX(B$6:B993),"; Datum früher als darüber","")&amp;IF(AND(Einstellungen!$B$6&lt;&gt;"",B994&lt;Einstellungen!$B$6),"; Datum vor dem Anfangsbestand",""))&amp;IF(C994="","; Beleg fehlt","")&amp;IF(N(J994)&lt;0,"; Kassenbestand negativ",""),3,250),"")</f>
        <v/>
      </c>
    </row>
    <row r="995">
      <c r="A995" s="9">
        <f>IF(OR(B995&lt;&gt;"",D995&lt;&gt;"",F995&lt;&gt;"",G995&lt;&gt;""),MAX(A$6:A994)+1,"")</f>
        <v/>
      </c>
      <c r="B995" s="10" t="n"/>
      <c r="C995" s="11" t="n"/>
      <c r="D995" s="12" t="n"/>
      <c r="E995" s="12" t="n"/>
      <c r="F995" s="13" t="n"/>
      <c r="G995" s="13" t="n"/>
      <c r="H995" s="14" t="n"/>
      <c r="I995" s="15">
        <f>IF(N(F995)+N(G995)=0,"",ROUND((N(F995)+N(G995))*N(H995)/(1+N(H995)),2))</f>
        <v/>
      </c>
      <c r="J995" s="15">
        <f>IF(OR(B995&lt;&gt;"",D995&lt;&gt;"",F995&lt;&gt;"",G995&lt;&gt;""),ROUND(Einstellungen!$B$5+SUM(F$7:F995)-SUM(G$7:G995),2),"")</f>
        <v/>
      </c>
      <c r="K995" s="16">
        <f>IF(OR(B995&lt;&gt;"",D995&lt;&gt;"",F995&lt;&gt;"",G995&lt;&gt;""),MID(IF(AND(F995&lt;&gt;"",G995&lt;&gt;""),"; Einnahme und Ausgabe in einer Zeile","")&amp;IF(AND(F995="",G995=""),"; Betrag fehlt","")&amp;IF(B995="","; Datum fehlt",IF(B995&lt;MAX(B$6:B994),"; Datum früher als darüber","")&amp;IF(AND(Einstellungen!$B$6&lt;&gt;"",B995&lt;Einstellungen!$B$6),"; Datum vor dem Anfangsbestand",""))&amp;IF(C995="","; Beleg fehlt","")&amp;IF(N(J995)&lt;0,"; Kassenbestand negativ",""),3,250),"")</f>
        <v/>
      </c>
    </row>
    <row r="996">
      <c r="A996" s="9">
        <f>IF(OR(B996&lt;&gt;"",D996&lt;&gt;"",F996&lt;&gt;"",G996&lt;&gt;""),MAX(A$6:A995)+1,"")</f>
        <v/>
      </c>
      <c r="B996" s="10" t="n"/>
      <c r="C996" s="11" t="n"/>
      <c r="D996" s="12" t="n"/>
      <c r="E996" s="12" t="n"/>
      <c r="F996" s="13" t="n"/>
      <c r="G996" s="13" t="n"/>
      <c r="H996" s="14" t="n"/>
      <c r="I996" s="15">
        <f>IF(N(F996)+N(G996)=0,"",ROUND((N(F996)+N(G996))*N(H996)/(1+N(H996)),2))</f>
        <v/>
      </c>
      <c r="J996" s="15">
        <f>IF(OR(B996&lt;&gt;"",D996&lt;&gt;"",F996&lt;&gt;"",G996&lt;&gt;""),ROUND(Einstellungen!$B$5+SUM(F$7:F996)-SUM(G$7:G996),2),"")</f>
        <v/>
      </c>
      <c r="K996" s="16">
        <f>IF(OR(B996&lt;&gt;"",D996&lt;&gt;"",F996&lt;&gt;"",G996&lt;&gt;""),MID(IF(AND(F996&lt;&gt;"",G996&lt;&gt;""),"; Einnahme und Ausgabe in einer Zeile","")&amp;IF(AND(F996="",G996=""),"; Betrag fehlt","")&amp;IF(B996="","; Datum fehlt",IF(B996&lt;MAX(B$6:B995),"; Datum früher als darüber","")&amp;IF(AND(Einstellungen!$B$6&lt;&gt;"",B996&lt;Einstellungen!$B$6),"; Datum vor dem Anfangsbestand",""))&amp;IF(C996="","; Beleg fehlt","")&amp;IF(N(J996)&lt;0,"; Kassenbestand negativ",""),3,250),"")</f>
        <v/>
      </c>
    </row>
    <row r="997">
      <c r="A997" s="9">
        <f>IF(OR(B997&lt;&gt;"",D997&lt;&gt;"",F997&lt;&gt;"",G997&lt;&gt;""),MAX(A$6:A996)+1,"")</f>
        <v/>
      </c>
      <c r="B997" s="10" t="n"/>
      <c r="C997" s="11" t="n"/>
      <c r="D997" s="12" t="n"/>
      <c r="E997" s="12" t="n"/>
      <c r="F997" s="13" t="n"/>
      <c r="G997" s="13" t="n"/>
      <c r="H997" s="14" t="n"/>
      <c r="I997" s="15">
        <f>IF(N(F997)+N(G997)=0,"",ROUND((N(F997)+N(G997))*N(H997)/(1+N(H997)),2))</f>
        <v/>
      </c>
      <c r="J997" s="15">
        <f>IF(OR(B997&lt;&gt;"",D997&lt;&gt;"",F997&lt;&gt;"",G997&lt;&gt;""),ROUND(Einstellungen!$B$5+SUM(F$7:F997)-SUM(G$7:G997),2),"")</f>
        <v/>
      </c>
      <c r="K997" s="16">
        <f>IF(OR(B997&lt;&gt;"",D997&lt;&gt;"",F997&lt;&gt;"",G997&lt;&gt;""),MID(IF(AND(F997&lt;&gt;"",G997&lt;&gt;""),"; Einnahme und Ausgabe in einer Zeile","")&amp;IF(AND(F997="",G997=""),"; Betrag fehlt","")&amp;IF(B997="","; Datum fehlt",IF(B997&lt;MAX(B$6:B996),"; Datum früher als darüber","")&amp;IF(AND(Einstellungen!$B$6&lt;&gt;"",B997&lt;Einstellungen!$B$6),"; Datum vor dem Anfangsbestand",""))&amp;IF(C997="","; Beleg fehlt","")&amp;IF(N(J997)&lt;0,"; Kassenbestand negativ",""),3,250),"")</f>
        <v/>
      </c>
    </row>
    <row r="998">
      <c r="A998" s="9">
        <f>IF(OR(B998&lt;&gt;"",D998&lt;&gt;"",F998&lt;&gt;"",G998&lt;&gt;""),MAX(A$6:A997)+1,"")</f>
        <v/>
      </c>
      <c r="B998" s="10" t="n"/>
      <c r="C998" s="11" t="n"/>
      <c r="D998" s="12" t="n"/>
      <c r="E998" s="12" t="n"/>
      <c r="F998" s="13" t="n"/>
      <c r="G998" s="13" t="n"/>
      <c r="H998" s="14" t="n"/>
      <c r="I998" s="15">
        <f>IF(N(F998)+N(G998)=0,"",ROUND((N(F998)+N(G998))*N(H998)/(1+N(H998)),2))</f>
        <v/>
      </c>
      <c r="J998" s="15">
        <f>IF(OR(B998&lt;&gt;"",D998&lt;&gt;"",F998&lt;&gt;"",G998&lt;&gt;""),ROUND(Einstellungen!$B$5+SUM(F$7:F998)-SUM(G$7:G998),2),"")</f>
        <v/>
      </c>
      <c r="K998" s="16">
        <f>IF(OR(B998&lt;&gt;"",D998&lt;&gt;"",F998&lt;&gt;"",G998&lt;&gt;""),MID(IF(AND(F998&lt;&gt;"",G998&lt;&gt;""),"; Einnahme und Ausgabe in einer Zeile","")&amp;IF(AND(F998="",G998=""),"; Betrag fehlt","")&amp;IF(B998="","; Datum fehlt",IF(B998&lt;MAX(B$6:B997),"; Datum früher als darüber","")&amp;IF(AND(Einstellungen!$B$6&lt;&gt;"",B998&lt;Einstellungen!$B$6),"; Datum vor dem Anfangsbestand",""))&amp;IF(C998="","; Beleg fehlt","")&amp;IF(N(J998)&lt;0,"; Kassenbestand negativ",""),3,250),"")</f>
        <v/>
      </c>
    </row>
    <row r="999">
      <c r="A999" s="9">
        <f>IF(OR(B999&lt;&gt;"",D999&lt;&gt;"",F999&lt;&gt;"",G999&lt;&gt;""),MAX(A$6:A998)+1,"")</f>
        <v/>
      </c>
      <c r="B999" s="10" t="n"/>
      <c r="C999" s="11" t="n"/>
      <c r="D999" s="12" t="n"/>
      <c r="E999" s="12" t="n"/>
      <c r="F999" s="13" t="n"/>
      <c r="G999" s="13" t="n"/>
      <c r="H999" s="14" t="n"/>
      <c r="I999" s="15">
        <f>IF(N(F999)+N(G999)=0,"",ROUND((N(F999)+N(G999))*N(H999)/(1+N(H999)),2))</f>
        <v/>
      </c>
      <c r="J999" s="15">
        <f>IF(OR(B999&lt;&gt;"",D999&lt;&gt;"",F999&lt;&gt;"",G999&lt;&gt;""),ROUND(Einstellungen!$B$5+SUM(F$7:F999)-SUM(G$7:G999),2),"")</f>
        <v/>
      </c>
      <c r="K999" s="16">
        <f>IF(OR(B999&lt;&gt;"",D999&lt;&gt;"",F999&lt;&gt;"",G999&lt;&gt;""),MID(IF(AND(F999&lt;&gt;"",G999&lt;&gt;""),"; Einnahme und Ausgabe in einer Zeile","")&amp;IF(AND(F999="",G999=""),"; Betrag fehlt","")&amp;IF(B999="","; Datum fehlt",IF(B999&lt;MAX(B$6:B998),"; Datum früher als darüber","")&amp;IF(AND(Einstellungen!$B$6&lt;&gt;"",B999&lt;Einstellungen!$B$6),"; Datum vor dem Anfangsbestand",""))&amp;IF(C999="","; Beleg fehlt","")&amp;IF(N(J999)&lt;0,"; Kassenbestand negativ",""),3,250),"")</f>
        <v/>
      </c>
    </row>
    <row r="1000">
      <c r="A1000" s="9">
        <f>IF(OR(B1000&lt;&gt;"",D1000&lt;&gt;"",F1000&lt;&gt;"",G1000&lt;&gt;""),MAX(A$6:A999)+1,"")</f>
        <v/>
      </c>
      <c r="B1000" s="10" t="n"/>
      <c r="C1000" s="11" t="n"/>
      <c r="D1000" s="12" t="n"/>
      <c r="E1000" s="12" t="n"/>
      <c r="F1000" s="13" t="n"/>
      <c r="G1000" s="13" t="n"/>
      <c r="H1000" s="14" t="n"/>
      <c r="I1000" s="15">
        <f>IF(N(F1000)+N(G1000)=0,"",ROUND((N(F1000)+N(G1000))*N(H1000)/(1+N(H1000)),2))</f>
        <v/>
      </c>
      <c r="J1000" s="15">
        <f>IF(OR(B1000&lt;&gt;"",D1000&lt;&gt;"",F1000&lt;&gt;"",G1000&lt;&gt;""),ROUND(Einstellungen!$B$5+SUM(F$7:F1000)-SUM(G$7:G1000),2),"")</f>
        <v/>
      </c>
      <c r="K1000" s="16">
        <f>IF(OR(B1000&lt;&gt;"",D1000&lt;&gt;"",F1000&lt;&gt;"",G1000&lt;&gt;""),MID(IF(AND(F1000&lt;&gt;"",G1000&lt;&gt;""),"; Einnahme und Ausgabe in einer Zeile","")&amp;IF(AND(F1000="",G1000=""),"; Betrag fehlt","")&amp;IF(B1000="","; Datum fehlt",IF(B1000&lt;MAX(B$6:B999),"; Datum früher als darüber","")&amp;IF(AND(Einstellungen!$B$6&lt;&gt;"",B1000&lt;Einstellungen!$B$6),"; Datum vor dem Anfangsbestand",""))&amp;IF(C1000="","; Beleg fehlt","")&amp;IF(N(J1000)&lt;0,"; Kassenbestand negativ",""),3,250),"")</f>
        <v/>
      </c>
    </row>
    <row r="1001">
      <c r="A1001" s="9">
        <f>IF(OR(B1001&lt;&gt;"",D1001&lt;&gt;"",F1001&lt;&gt;"",G1001&lt;&gt;""),MAX(A$6:A1000)+1,"")</f>
        <v/>
      </c>
      <c r="B1001" s="10" t="n"/>
      <c r="C1001" s="11" t="n"/>
      <c r="D1001" s="12" t="n"/>
      <c r="E1001" s="12" t="n"/>
      <c r="F1001" s="13" t="n"/>
      <c r="G1001" s="13" t="n"/>
      <c r="H1001" s="14" t="n"/>
      <c r="I1001" s="15">
        <f>IF(N(F1001)+N(G1001)=0,"",ROUND((N(F1001)+N(G1001))*N(H1001)/(1+N(H1001)),2))</f>
        <v/>
      </c>
      <c r="J1001" s="15">
        <f>IF(OR(B1001&lt;&gt;"",D1001&lt;&gt;"",F1001&lt;&gt;"",G1001&lt;&gt;""),ROUND(Einstellungen!$B$5+SUM(F$7:F1001)-SUM(G$7:G1001),2),"")</f>
        <v/>
      </c>
      <c r="K1001" s="16">
        <f>IF(OR(B1001&lt;&gt;"",D1001&lt;&gt;"",F1001&lt;&gt;"",G1001&lt;&gt;""),MID(IF(AND(F1001&lt;&gt;"",G1001&lt;&gt;""),"; Einnahme und Ausgabe in einer Zeile","")&amp;IF(AND(F1001="",G1001=""),"; Betrag fehlt","")&amp;IF(B1001="","; Datum fehlt",IF(B1001&lt;MAX(B$6:B1000),"; Datum früher als darüber","")&amp;IF(AND(Einstellungen!$B$6&lt;&gt;"",B1001&lt;Einstellungen!$B$6),"; Datum vor dem Anfangsbestand",""))&amp;IF(C1001="","; Beleg fehlt","")&amp;IF(N(J1001)&lt;0,"; Kassenbestand negativ",""),3,250),"")</f>
        <v/>
      </c>
    </row>
    <row r="1002">
      <c r="A1002" s="9">
        <f>IF(OR(B1002&lt;&gt;"",D1002&lt;&gt;"",F1002&lt;&gt;"",G1002&lt;&gt;""),MAX(A$6:A1001)+1,"")</f>
        <v/>
      </c>
      <c r="B1002" s="10" t="n"/>
      <c r="C1002" s="11" t="n"/>
      <c r="D1002" s="12" t="n"/>
      <c r="E1002" s="12" t="n"/>
      <c r="F1002" s="13" t="n"/>
      <c r="G1002" s="13" t="n"/>
      <c r="H1002" s="14" t="n"/>
      <c r="I1002" s="15">
        <f>IF(N(F1002)+N(G1002)=0,"",ROUND((N(F1002)+N(G1002))*N(H1002)/(1+N(H1002)),2))</f>
        <v/>
      </c>
      <c r="J1002" s="15">
        <f>IF(OR(B1002&lt;&gt;"",D1002&lt;&gt;"",F1002&lt;&gt;"",G1002&lt;&gt;""),ROUND(Einstellungen!$B$5+SUM(F$7:F1002)-SUM(G$7:G1002),2),"")</f>
        <v/>
      </c>
      <c r="K1002" s="16">
        <f>IF(OR(B1002&lt;&gt;"",D1002&lt;&gt;"",F1002&lt;&gt;"",G1002&lt;&gt;""),MID(IF(AND(F1002&lt;&gt;"",G1002&lt;&gt;""),"; Einnahme und Ausgabe in einer Zeile","")&amp;IF(AND(F1002="",G1002=""),"; Betrag fehlt","")&amp;IF(B1002="","; Datum fehlt",IF(B1002&lt;MAX(B$6:B1001),"; Datum früher als darüber","")&amp;IF(AND(Einstellungen!$B$6&lt;&gt;"",B1002&lt;Einstellungen!$B$6),"; Datum vor dem Anfangsbestand",""))&amp;IF(C1002="","; Beleg fehlt","")&amp;IF(N(J1002)&lt;0,"; Kassenbestand negativ",""),3,250),"")</f>
        <v/>
      </c>
    </row>
    <row r="1003">
      <c r="A1003" s="9">
        <f>IF(OR(B1003&lt;&gt;"",D1003&lt;&gt;"",F1003&lt;&gt;"",G1003&lt;&gt;""),MAX(A$6:A1002)+1,"")</f>
        <v/>
      </c>
      <c r="B1003" s="10" t="n"/>
      <c r="C1003" s="11" t="n"/>
      <c r="D1003" s="12" t="n"/>
      <c r="E1003" s="12" t="n"/>
      <c r="F1003" s="13" t="n"/>
      <c r="G1003" s="13" t="n"/>
      <c r="H1003" s="14" t="n"/>
      <c r="I1003" s="15">
        <f>IF(N(F1003)+N(G1003)=0,"",ROUND((N(F1003)+N(G1003))*N(H1003)/(1+N(H1003)),2))</f>
        <v/>
      </c>
      <c r="J1003" s="15">
        <f>IF(OR(B1003&lt;&gt;"",D1003&lt;&gt;"",F1003&lt;&gt;"",G1003&lt;&gt;""),ROUND(Einstellungen!$B$5+SUM(F$7:F1003)-SUM(G$7:G1003),2),"")</f>
        <v/>
      </c>
      <c r="K1003" s="16">
        <f>IF(OR(B1003&lt;&gt;"",D1003&lt;&gt;"",F1003&lt;&gt;"",G1003&lt;&gt;""),MID(IF(AND(F1003&lt;&gt;"",G1003&lt;&gt;""),"; Einnahme und Ausgabe in einer Zeile","")&amp;IF(AND(F1003="",G1003=""),"; Betrag fehlt","")&amp;IF(B1003="","; Datum fehlt",IF(B1003&lt;MAX(B$6:B1002),"; Datum früher als darüber","")&amp;IF(AND(Einstellungen!$B$6&lt;&gt;"",B1003&lt;Einstellungen!$B$6),"; Datum vor dem Anfangsbestand",""))&amp;IF(C1003="","; Beleg fehlt","")&amp;IF(N(J1003)&lt;0,"; Kassenbestand negativ",""),3,250),"")</f>
        <v/>
      </c>
    </row>
    <row r="1004">
      <c r="A1004" s="9">
        <f>IF(OR(B1004&lt;&gt;"",D1004&lt;&gt;"",F1004&lt;&gt;"",G1004&lt;&gt;""),MAX(A$6:A1003)+1,"")</f>
        <v/>
      </c>
      <c r="B1004" s="10" t="n"/>
      <c r="C1004" s="11" t="n"/>
      <c r="D1004" s="12" t="n"/>
      <c r="E1004" s="12" t="n"/>
      <c r="F1004" s="13" t="n"/>
      <c r="G1004" s="13" t="n"/>
      <c r="H1004" s="14" t="n"/>
      <c r="I1004" s="15">
        <f>IF(N(F1004)+N(G1004)=0,"",ROUND((N(F1004)+N(G1004))*N(H1004)/(1+N(H1004)),2))</f>
        <v/>
      </c>
      <c r="J1004" s="15">
        <f>IF(OR(B1004&lt;&gt;"",D1004&lt;&gt;"",F1004&lt;&gt;"",G1004&lt;&gt;""),ROUND(Einstellungen!$B$5+SUM(F$7:F1004)-SUM(G$7:G1004),2),"")</f>
        <v/>
      </c>
      <c r="K1004" s="16">
        <f>IF(OR(B1004&lt;&gt;"",D1004&lt;&gt;"",F1004&lt;&gt;"",G1004&lt;&gt;""),MID(IF(AND(F1004&lt;&gt;"",G1004&lt;&gt;""),"; Einnahme und Ausgabe in einer Zeile","")&amp;IF(AND(F1004="",G1004=""),"; Betrag fehlt","")&amp;IF(B1004="","; Datum fehlt",IF(B1004&lt;MAX(B$6:B1003),"; Datum früher als darüber","")&amp;IF(AND(Einstellungen!$B$6&lt;&gt;"",B1004&lt;Einstellungen!$B$6),"; Datum vor dem Anfangsbestand",""))&amp;IF(C1004="","; Beleg fehlt","")&amp;IF(N(J1004)&lt;0,"; Kassenbestand negativ",""),3,250),"")</f>
        <v/>
      </c>
    </row>
    <row r="1005">
      <c r="A1005" s="9">
        <f>IF(OR(B1005&lt;&gt;"",D1005&lt;&gt;"",F1005&lt;&gt;"",G1005&lt;&gt;""),MAX(A$6:A1004)+1,"")</f>
        <v/>
      </c>
      <c r="B1005" s="10" t="n"/>
      <c r="C1005" s="11" t="n"/>
      <c r="D1005" s="12" t="n"/>
      <c r="E1005" s="12" t="n"/>
      <c r="F1005" s="13" t="n"/>
      <c r="G1005" s="13" t="n"/>
      <c r="H1005" s="14" t="n"/>
      <c r="I1005" s="15">
        <f>IF(N(F1005)+N(G1005)=0,"",ROUND((N(F1005)+N(G1005))*N(H1005)/(1+N(H1005)),2))</f>
        <v/>
      </c>
      <c r="J1005" s="15">
        <f>IF(OR(B1005&lt;&gt;"",D1005&lt;&gt;"",F1005&lt;&gt;"",G1005&lt;&gt;""),ROUND(Einstellungen!$B$5+SUM(F$7:F1005)-SUM(G$7:G1005),2),"")</f>
        <v/>
      </c>
      <c r="K1005" s="16">
        <f>IF(OR(B1005&lt;&gt;"",D1005&lt;&gt;"",F1005&lt;&gt;"",G1005&lt;&gt;""),MID(IF(AND(F1005&lt;&gt;"",G1005&lt;&gt;""),"; Einnahme und Ausgabe in einer Zeile","")&amp;IF(AND(F1005="",G1005=""),"; Betrag fehlt","")&amp;IF(B1005="","; Datum fehlt",IF(B1005&lt;MAX(B$6:B1004),"; Datum früher als darüber","")&amp;IF(AND(Einstellungen!$B$6&lt;&gt;"",B1005&lt;Einstellungen!$B$6),"; Datum vor dem Anfangsbestand",""))&amp;IF(C1005="","; Beleg fehlt","")&amp;IF(N(J1005)&lt;0,"; Kassenbestand negativ",""),3,250),"")</f>
        <v/>
      </c>
    </row>
    <row r="1006">
      <c r="A1006" s="9">
        <f>IF(OR(B1006&lt;&gt;"",D1006&lt;&gt;"",F1006&lt;&gt;"",G1006&lt;&gt;""),MAX(A$6:A1005)+1,"")</f>
        <v/>
      </c>
      <c r="B1006" s="10" t="n"/>
      <c r="C1006" s="11" t="n"/>
      <c r="D1006" s="12" t="n"/>
      <c r="E1006" s="12" t="n"/>
      <c r="F1006" s="13" t="n"/>
      <c r="G1006" s="13" t="n"/>
      <c r="H1006" s="14" t="n"/>
      <c r="I1006" s="15">
        <f>IF(N(F1006)+N(G1006)=0,"",ROUND((N(F1006)+N(G1006))*N(H1006)/(1+N(H1006)),2))</f>
        <v/>
      </c>
      <c r="J1006" s="15">
        <f>IF(OR(B1006&lt;&gt;"",D1006&lt;&gt;"",F1006&lt;&gt;"",G1006&lt;&gt;""),ROUND(Einstellungen!$B$5+SUM(F$7:F1006)-SUM(G$7:G1006),2),"")</f>
        <v/>
      </c>
      <c r="K1006" s="16">
        <f>IF(OR(B1006&lt;&gt;"",D1006&lt;&gt;"",F1006&lt;&gt;"",G1006&lt;&gt;""),MID(IF(AND(F1006&lt;&gt;"",G1006&lt;&gt;""),"; Einnahme und Ausgabe in einer Zeile","")&amp;IF(AND(F1006="",G1006=""),"; Betrag fehlt","")&amp;IF(B1006="","; Datum fehlt",IF(B1006&lt;MAX(B$6:B1005),"; Datum früher als darüber","")&amp;IF(AND(Einstellungen!$B$6&lt;&gt;"",B1006&lt;Einstellungen!$B$6),"; Datum vor dem Anfangsbestand",""))&amp;IF(C1006="","; Beleg fehlt","")&amp;IF(N(J1006)&lt;0,"; Kassenbestand negativ",""),3,250),"")</f>
        <v/>
      </c>
    </row>
  </sheetData>
  <autoFilter ref="A6:K1006"/>
  <conditionalFormatting sqref="K7:K1006">
    <cfRule type="expression" priority="1" dxfId="0">
      <formula>K7&lt;&gt;""</formula>
    </cfRule>
  </conditionalFormatting>
  <dataValidations count="4">
    <dataValidation sqref="E7:E1006" showDropDown="0" showInputMessage="0" showErrorMessage="0" allowBlank="1" type="list">
      <formula1>Kategorien</formula1>
    </dataValidation>
    <dataValidation sqref="H7:H1006" showDropDown="0" showInputMessage="0" showErrorMessage="0" allowBlank="1" type="list">
      <formula1>UStSaetze</formula1>
    </dataValidation>
    <dataValidation sqref="B7:B1006" showDropDown="0" showInputMessage="0" showErrorMessage="0" allowBlank="1" errorTitle="Datum" error="Bitte ein Datum eingeben, z. B. 15.01.2026." type="date" operator="between">
      <formula1>DATE(2000,1,1)</formula1>
      <formula2>DATE(2100,12,31)</formula2>
    </dataValidation>
    <dataValidation sqref="F7:G1006" showDropDown="0" showInputMessage="0" showErrorMessage="0" allowBlank="1" errorTitle="Betrag" error="Bitte einen Betrag größer 0 eingeben. Ausgaben gehören in die Spalte Ausgabe, ohne Minus." type="decimal" operator="greaterThan">
      <formula1>0</formula1>
    </dataValidation>
  </dataValidations>
  <pageMargins left="0.4" right="0.4" top="1" bottom="1" header="0.5" footer="0.5"/>
  <pageSetup orientation="landscape" paperSize="9" fitToHeight="0" fitToWidth="1"/>
  <legacyDrawing xmlns:r="http://schemas.openxmlformats.org/officeDocument/2006/relationships" r:id="anysvml"/>
</worksheet>
</file>

<file path=xl/worksheets/sheet2.xml><?xml version="1.0" encoding="utf-8"?>
<worksheet xmlns="http://schemas.openxmlformats.org/spreadsheetml/2006/main">
  <sheetPr>
    <tabColor rgb="001A6A24"/>
    <outlinePr summaryBelow="1" summaryRight="1"/>
    <pageSetUpPr fitToPage="1"/>
  </sheetPr>
  <dimension ref="A1:F206"/>
  <sheetViews>
    <sheetView showGridLines="0" tabSelected="0" workbookViewId="0">
      <pane ySplit="6" topLeftCell="A7" activePane="bottomLeft" state="frozen"/>
      <selection pane="bottomLeft" activeCell="A1" sqref="A1"/>
    </sheetView>
  </sheetViews>
  <sheetFormatPr baseColWidth="8" defaultRowHeight="15"/>
  <cols>
    <col width="12" customWidth="1" min="1" max="1"/>
    <col width="14" customWidth="1" min="2" max="2"/>
    <col width="14" customWidth="1" min="3" max="3"/>
    <col width="12" customWidth="1" min="4" max="4"/>
    <col width="36" customWidth="1" min="5" max="5"/>
    <col width="34" customWidth="1" min="6" max="6"/>
  </cols>
  <sheetData>
    <row r="1" ht="30" customHeight="1">
      <c r="A1" s="1" t="inlineStr">
        <is>
          <t>Kassensturz</t>
        </is>
      </c>
      <c r="B1" s="2" t="n"/>
      <c r="C1" s="2" t="n"/>
      <c r="D1" s="2" t="n"/>
      <c r="E1" s="2" t="n"/>
      <c r="F1" s="2" t="n"/>
    </row>
    <row r="2" ht="18" customHeight="1">
      <c r="A2" s="3" t="inlineStr">
        <is>
          <t>Bargeld zählen, Betrag mit Datum eintragen · die Datei vergleicht mit dem Kassenbuch · am besten zu jedem Monatsende</t>
        </is>
      </c>
      <c r="B2" s="2" t="n"/>
      <c r="C2" s="2" t="n"/>
      <c r="D2" s="2" t="n"/>
      <c r="E2" s="2" t="n"/>
      <c r="F2" s="2" t="n"/>
    </row>
    <row r="3" ht="18" customHeight="1">
      <c r="A3" s="17" t="inlineStr">
        <is>
          <t>Stimmt die Kasse nicht, fehlt meist eine Buchung oder ein Betrag ist vertippt. Findest du den Fehler nicht, erfasse die Differenz als eigene Buchung (Kategorie Sonstiges, Text 'Kassendifferenz').</t>
        </is>
      </c>
    </row>
    <row r="4" ht="18" customHeight="1"/>
    <row r="6" ht="40" customHeight="1">
      <c r="A6" s="8" t="inlineStr">
        <is>
          <t>Gezählt am</t>
        </is>
      </c>
      <c r="B6" s="8" t="inlineStr">
        <is>
          <t>Gezählter Bestand (€)</t>
        </is>
      </c>
      <c r="C6" s="8" t="inlineStr">
        <is>
          <t>Soll laut Kassenbuch (€)</t>
        </is>
      </c>
      <c r="D6" s="8" t="inlineStr">
        <is>
          <t>Differenz (€)</t>
        </is>
      </c>
      <c r="E6" s="8" t="inlineStr">
        <is>
          <t>Bemerkung</t>
        </is>
      </c>
      <c r="F6" s="8" t="inlineStr">
        <is>
          <t>Prüfhinweis</t>
        </is>
      </c>
    </row>
    <row r="7">
      <c r="A7" s="10" t="n">
        <v>46295</v>
      </c>
      <c r="B7" s="13" t="n">
        <v>504.2</v>
      </c>
      <c r="C7" s="15">
        <f>IF(A7="","",ROUND(Einstellungen!$B$5+SUMIFS(Kassenbuch!$F$7:$F$1006,Kassenbuch!$B$7:$B$1006,"&lt;="&amp;A7)-SUMIFS(Kassenbuch!$G$7:$G$1006,Kassenbuch!$B$7:$B$1006,"&lt;="&amp;A7),2))</f>
        <v/>
      </c>
      <c r="D7" s="15">
        <f>IF(OR(A7="",B7=""),"",ROUND(B7-C7,2))</f>
        <v/>
      </c>
      <c r="E7" s="12" t="inlineStr">
        <is>
          <t>Monatsabschluss, stimmt</t>
        </is>
      </c>
      <c r="F7" s="16">
        <f>IF(A7="","",IF(B7="","gezählten Betrag eintragen",IF(D7=0,"",IF(D7&lt;0,"weniger Geld in der Kasse als gebucht","mehr Geld in der Kasse als gebucht"))))</f>
        <v/>
      </c>
    </row>
    <row r="8">
      <c r="A8" s="10" t="n">
        <v>46332</v>
      </c>
      <c r="B8" s="13" t="n">
        <v>802.45</v>
      </c>
      <c r="C8" s="15">
        <f>IF(A8="","",ROUND(Einstellungen!$B$5+SUMIFS(Kassenbuch!$F$7:$F$1006,Kassenbuch!$B$7:$B$1006,"&lt;="&amp;A8)-SUMIFS(Kassenbuch!$G$7:$G$1006,Kassenbuch!$B$7:$B$1006,"&lt;="&amp;A8),2))</f>
        <v/>
      </c>
      <c r="D8" s="15">
        <f>IF(OR(A8="",B8=""),"",ROUND(B8-C8,2))</f>
        <v/>
      </c>
      <c r="E8" s="12" t="inlineStr">
        <is>
          <t>Beispiel: 50 Cent fehlen, Ursache noch offen</t>
        </is>
      </c>
      <c r="F8" s="16">
        <f>IF(A8="","",IF(B8="","gezählten Betrag eintragen",IF(D8=0,"",IF(D8&lt;0,"weniger Geld in der Kasse als gebucht","mehr Geld in der Kasse als gebucht"))))</f>
        <v/>
      </c>
    </row>
    <row r="9">
      <c r="A9" s="10" t="n"/>
      <c r="B9" s="13" t="n"/>
      <c r="C9" s="15">
        <f>IF(A9="","",ROUND(Einstellungen!$B$5+SUMIFS(Kassenbuch!$F$7:$F$1006,Kassenbuch!$B$7:$B$1006,"&lt;="&amp;A9)-SUMIFS(Kassenbuch!$G$7:$G$1006,Kassenbuch!$B$7:$B$1006,"&lt;="&amp;A9),2))</f>
        <v/>
      </c>
      <c r="D9" s="15">
        <f>IF(OR(A9="",B9=""),"",ROUND(B9-C9,2))</f>
        <v/>
      </c>
      <c r="E9" s="12" t="n"/>
      <c r="F9" s="16">
        <f>IF(A9="","",IF(B9="","gezählten Betrag eintragen",IF(D9=0,"",IF(D9&lt;0,"weniger Geld in der Kasse als gebucht","mehr Geld in der Kasse als gebucht"))))</f>
        <v/>
      </c>
    </row>
    <row r="10">
      <c r="A10" s="10" t="n"/>
      <c r="B10" s="13" t="n"/>
      <c r="C10" s="15">
        <f>IF(A10="","",ROUND(Einstellungen!$B$5+SUMIFS(Kassenbuch!$F$7:$F$1006,Kassenbuch!$B$7:$B$1006,"&lt;="&amp;A10)-SUMIFS(Kassenbuch!$G$7:$G$1006,Kassenbuch!$B$7:$B$1006,"&lt;="&amp;A10),2))</f>
        <v/>
      </c>
      <c r="D10" s="15">
        <f>IF(OR(A10="",B10=""),"",ROUND(B10-C10,2))</f>
        <v/>
      </c>
      <c r="E10" s="12" t="n"/>
      <c r="F10" s="16">
        <f>IF(A10="","",IF(B10="","gezählten Betrag eintragen",IF(D10=0,"",IF(D10&lt;0,"weniger Geld in der Kasse als gebucht","mehr Geld in der Kasse als gebucht"))))</f>
        <v/>
      </c>
    </row>
    <row r="11">
      <c r="A11" s="10" t="n"/>
      <c r="B11" s="13" t="n"/>
      <c r="C11" s="15">
        <f>IF(A11="","",ROUND(Einstellungen!$B$5+SUMIFS(Kassenbuch!$F$7:$F$1006,Kassenbuch!$B$7:$B$1006,"&lt;="&amp;A11)-SUMIFS(Kassenbuch!$G$7:$G$1006,Kassenbuch!$B$7:$B$1006,"&lt;="&amp;A11),2))</f>
        <v/>
      </c>
      <c r="D11" s="15">
        <f>IF(OR(A11="",B11=""),"",ROUND(B11-C11,2))</f>
        <v/>
      </c>
      <c r="E11" s="12" t="n"/>
      <c r="F11" s="16">
        <f>IF(A11="","",IF(B11="","gezählten Betrag eintragen",IF(D11=0,"",IF(D11&lt;0,"weniger Geld in der Kasse als gebucht","mehr Geld in der Kasse als gebucht"))))</f>
        <v/>
      </c>
    </row>
    <row r="12">
      <c r="A12" s="10" t="n"/>
      <c r="B12" s="13" t="n"/>
      <c r="C12" s="15">
        <f>IF(A12="","",ROUND(Einstellungen!$B$5+SUMIFS(Kassenbuch!$F$7:$F$1006,Kassenbuch!$B$7:$B$1006,"&lt;="&amp;A12)-SUMIFS(Kassenbuch!$G$7:$G$1006,Kassenbuch!$B$7:$B$1006,"&lt;="&amp;A12),2))</f>
        <v/>
      </c>
      <c r="D12" s="15">
        <f>IF(OR(A12="",B12=""),"",ROUND(B12-C12,2))</f>
        <v/>
      </c>
      <c r="E12" s="12" t="n"/>
      <c r="F12" s="16">
        <f>IF(A12="","",IF(B12="","gezählten Betrag eintragen",IF(D12=0,"",IF(D12&lt;0,"weniger Geld in der Kasse als gebucht","mehr Geld in der Kasse als gebucht"))))</f>
        <v/>
      </c>
    </row>
    <row r="13">
      <c r="A13" s="10" t="n"/>
      <c r="B13" s="13" t="n"/>
      <c r="C13" s="15">
        <f>IF(A13="","",ROUND(Einstellungen!$B$5+SUMIFS(Kassenbuch!$F$7:$F$1006,Kassenbuch!$B$7:$B$1006,"&lt;="&amp;A13)-SUMIFS(Kassenbuch!$G$7:$G$1006,Kassenbuch!$B$7:$B$1006,"&lt;="&amp;A13),2))</f>
        <v/>
      </c>
      <c r="D13" s="15">
        <f>IF(OR(A13="",B13=""),"",ROUND(B13-C13,2))</f>
        <v/>
      </c>
      <c r="E13" s="12" t="n"/>
      <c r="F13" s="16">
        <f>IF(A13="","",IF(B13="","gezählten Betrag eintragen",IF(D13=0,"",IF(D13&lt;0,"weniger Geld in der Kasse als gebucht","mehr Geld in der Kasse als gebucht"))))</f>
        <v/>
      </c>
    </row>
    <row r="14">
      <c r="A14" s="10" t="n"/>
      <c r="B14" s="13" t="n"/>
      <c r="C14" s="15">
        <f>IF(A14="","",ROUND(Einstellungen!$B$5+SUMIFS(Kassenbuch!$F$7:$F$1006,Kassenbuch!$B$7:$B$1006,"&lt;="&amp;A14)-SUMIFS(Kassenbuch!$G$7:$G$1006,Kassenbuch!$B$7:$B$1006,"&lt;="&amp;A14),2))</f>
        <v/>
      </c>
      <c r="D14" s="15">
        <f>IF(OR(A14="",B14=""),"",ROUND(B14-C14,2))</f>
        <v/>
      </c>
      <c r="E14" s="12" t="n"/>
      <c r="F14" s="16">
        <f>IF(A14="","",IF(B14="","gezählten Betrag eintragen",IF(D14=0,"",IF(D14&lt;0,"weniger Geld in der Kasse als gebucht","mehr Geld in der Kasse als gebucht"))))</f>
        <v/>
      </c>
    </row>
    <row r="15">
      <c r="A15" s="10" t="n"/>
      <c r="B15" s="13" t="n"/>
      <c r="C15" s="15">
        <f>IF(A15="","",ROUND(Einstellungen!$B$5+SUMIFS(Kassenbuch!$F$7:$F$1006,Kassenbuch!$B$7:$B$1006,"&lt;="&amp;A15)-SUMIFS(Kassenbuch!$G$7:$G$1006,Kassenbuch!$B$7:$B$1006,"&lt;="&amp;A15),2))</f>
        <v/>
      </c>
      <c r="D15" s="15">
        <f>IF(OR(A15="",B15=""),"",ROUND(B15-C15,2))</f>
        <v/>
      </c>
      <c r="E15" s="12" t="n"/>
      <c r="F15" s="16">
        <f>IF(A15="","",IF(B15="","gezählten Betrag eintragen",IF(D15=0,"",IF(D15&lt;0,"weniger Geld in der Kasse als gebucht","mehr Geld in der Kasse als gebucht"))))</f>
        <v/>
      </c>
    </row>
    <row r="16">
      <c r="A16" s="10" t="n"/>
      <c r="B16" s="13" t="n"/>
      <c r="C16" s="15">
        <f>IF(A16="","",ROUND(Einstellungen!$B$5+SUMIFS(Kassenbuch!$F$7:$F$1006,Kassenbuch!$B$7:$B$1006,"&lt;="&amp;A16)-SUMIFS(Kassenbuch!$G$7:$G$1006,Kassenbuch!$B$7:$B$1006,"&lt;="&amp;A16),2))</f>
        <v/>
      </c>
      <c r="D16" s="15">
        <f>IF(OR(A16="",B16=""),"",ROUND(B16-C16,2))</f>
        <v/>
      </c>
      <c r="E16" s="12" t="n"/>
      <c r="F16" s="16">
        <f>IF(A16="","",IF(B16="","gezählten Betrag eintragen",IF(D16=0,"",IF(D16&lt;0,"weniger Geld in der Kasse als gebucht","mehr Geld in der Kasse als gebucht"))))</f>
        <v/>
      </c>
    </row>
    <row r="17">
      <c r="A17" s="10" t="n"/>
      <c r="B17" s="13" t="n"/>
      <c r="C17" s="15">
        <f>IF(A17="","",ROUND(Einstellungen!$B$5+SUMIFS(Kassenbuch!$F$7:$F$1006,Kassenbuch!$B$7:$B$1006,"&lt;="&amp;A17)-SUMIFS(Kassenbuch!$G$7:$G$1006,Kassenbuch!$B$7:$B$1006,"&lt;="&amp;A17),2))</f>
        <v/>
      </c>
      <c r="D17" s="15">
        <f>IF(OR(A17="",B17=""),"",ROUND(B17-C17,2))</f>
        <v/>
      </c>
      <c r="E17" s="12" t="n"/>
      <c r="F17" s="16">
        <f>IF(A17="","",IF(B17="","gezählten Betrag eintragen",IF(D17=0,"",IF(D17&lt;0,"weniger Geld in der Kasse als gebucht","mehr Geld in der Kasse als gebucht"))))</f>
        <v/>
      </c>
    </row>
    <row r="18">
      <c r="A18" s="10" t="n"/>
      <c r="B18" s="13" t="n"/>
      <c r="C18" s="15">
        <f>IF(A18="","",ROUND(Einstellungen!$B$5+SUMIFS(Kassenbuch!$F$7:$F$1006,Kassenbuch!$B$7:$B$1006,"&lt;="&amp;A18)-SUMIFS(Kassenbuch!$G$7:$G$1006,Kassenbuch!$B$7:$B$1006,"&lt;="&amp;A18),2))</f>
        <v/>
      </c>
      <c r="D18" s="15">
        <f>IF(OR(A18="",B18=""),"",ROUND(B18-C18,2))</f>
        <v/>
      </c>
      <c r="E18" s="12" t="n"/>
      <c r="F18" s="16">
        <f>IF(A18="","",IF(B18="","gezählten Betrag eintragen",IF(D18=0,"",IF(D18&lt;0,"weniger Geld in der Kasse als gebucht","mehr Geld in der Kasse als gebucht"))))</f>
        <v/>
      </c>
    </row>
    <row r="19">
      <c r="A19" s="10" t="n"/>
      <c r="B19" s="13" t="n"/>
      <c r="C19" s="15">
        <f>IF(A19="","",ROUND(Einstellungen!$B$5+SUMIFS(Kassenbuch!$F$7:$F$1006,Kassenbuch!$B$7:$B$1006,"&lt;="&amp;A19)-SUMIFS(Kassenbuch!$G$7:$G$1006,Kassenbuch!$B$7:$B$1006,"&lt;="&amp;A19),2))</f>
        <v/>
      </c>
      <c r="D19" s="15">
        <f>IF(OR(A19="",B19=""),"",ROUND(B19-C19,2))</f>
        <v/>
      </c>
      <c r="E19" s="12" t="n"/>
      <c r="F19" s="16">
        <f>IF(A19="","",IF(B19="","gezählten Betrag eintragen",IF(D19=0,"",IF(D19&lt;0,"weniger Geld in der Kasse als gebucht","mehr Geld in der Kasse als gebucht"))))</f>
        <v/>
      </c>
    </row>
    <row r="20">
      <c r="A20" s="10" t="n"/>
      <c r="B20" s="13" t="n"/>
      <c r="C20" s="15">
        <f>IF(A20="","",ROUND(Einstellungen!$B$5+SUMIFS(Kassenbuch!$F$7:$F$1006,Kassenbuch!$B$7:$B$1006,"&lt;="&amp;A20)-SUMIFS(Kassenbuch!$G$7:$G$1006,Kassenbuch!$B$7:$B$1006,"&lt;="&amp;A20),2))</f>
        <v/>
      </c>
      <c r="D20" s="15">
        <f>IF(OR(A20="",B20=""),"",ROUND(B20-C20,2))</f>
        <v/>
      </c>
      <c r="E20" s="12" t="n"/>
      <c r="F20" s="16">
        <f>IF(A20="","",IF(B20="","gezählten Betrag eintragen",IF(D20=0,"",IF(D20&lt;0,"weniger Geld in der Kasse als gebucht","mehr Geld in der Kasse als gebucht"))))</f>
        <v/>
      </c>
    </row>
    <row r="21">
      <c r="A21" s="10" t="n"/>
      <c r="B21" s="13" t="n"/>
      <c r="C21" s="15">
        <f>IF(A21="","",ROUND(Einstellungen!$B$5+SUMIFS(Kassenbuch!$F$7:$F$1006,Kassenbuch!$B$7:$B$1006,"&lt;="&amp;A21)-SUMIFS(Kassenbuch!$G$7:$G$1006,Kassenbuch!$B$7:$B$1006,"&lt;="&amp;A21),2))</f>
        <v/>
      </c>
      <c r="D21" s="15">
        <f>IF(OR(A21="",B21=""),"",ROUND(B21-C21,2))</f>
        <v/>
      </c>
      <c r="E21" s="12" t="n"/>
      <c r="F21" s="16">
        <f>IF(A21="","",IF(B21="","gezählten Betrag eintragen",IF(D21=0,"",IF(D21&lt;0,"weniger Geld in der Kasse als gebucht","mehr Geld in der Kasse als gebucht"))))</f>
        <v/>
      </c>
    </row>
    <row r="22">
      <c r="A22" s="10" t="n"/>
      <c r="B22" s="13" t="n"/>
      <c r="C22" s="15">
        <f>IF(A22="","",ROUND(Einstellungen!$B$5+SUMIFS(Kassenbuch!$F$7:$F$1006,Kassenbuch!$B$7:$B$1006,"&lt;="&amp;A22)-SUMIFS(Kassenbuch!$G$7:$G$1006,Kassenbuch!$B$7:$B$1006,"&lt;="&amp;A22),2))</f>
        <v/>
      </c>
      <c r="D22" s="15">
        <f>IF(OR(A22="",B22=""),"",ROUND(B22-C22,2))</f>
        <v/>
      </c>
      <c r="E22" s="12" t="n"/>
      <c r="F22" s="16">
        <f>IF(A22="","",IF(B22="","gezählten Betrag eintragen",IF(D22=0,"",IF(D22&lt;0,"weniger Geld in der Kasse als gebucht","mehr Geld in der Kasse als gebucht"))))</f>
        <v/>
      </c>
    </row>
    <row r="23">
      <c r="A23" s="10" t="n"/>
      <c r="B23" s="13" t="n"/>
      <c r="C23" s="15">
        <f>IF(A23="","",ROUND(Einstellungen!$B$5+SUMIFS(Kassenbuch!$F$7:$F$1006,Kassenbuch!$B$7:$B$1006,"&lt;="&amp;A23)-SUMIFS(Kassenbuch!$G$7:$G$1006,Kassenbuch!$B$7:$B$1006,"&lt;="&amp;A23),2))</f>
        <v/>
      </c>
      <c r="D23" s="15">
        <f>IF(OR(A23="",B23=""),"",ROUND(B23-C23,2))</f>
        <v/>
      </c>
      <c r="E23" s="12" t="n"/>
      <c r="F23" s="16">
        <f>IF(A23="","",IF(B23="","gezählten Betrag eintragen",IF(D23=0,"",IF(D23&lt;0,"weniger Geld in der Kasse als gebucht","mehr Geld in der Kasse als gebucht"))))</f>
        <v/>
      </c>
    </row>
    <row r="24">
      <c r="A24" s="10" t="n"/>
      <c r="B24" s="13" t="n"/>
      <c r="C24" s="15">
        <f>IF(A24="","",ROUND(Einstellungen!$B$5+SUMIFS(Kassenbuch!$F$7:$F$1006,Kassenbuch!$B$7:$B$1006,"&lt;="&amp;A24)-SUMIFS(Kassenbuch!$G$7:$G$1006,Kassenbuch!$B$7:$B$1006,"&lt;="&amp;A24),2))</f>
        <v/>
      </c>
      <c r="D24" s="15">
        <f>IF(OR(A24="",B24=""),"",ROUND(B24-C24,2))</f>
        <v/>
      </c>
      <c r="E24" s="12" t="n"/>
      <c r="F24" s="16">
        <f>IF(A24="","",IF(B24="","gezählten Betrag eintragen",IF(D24=0,"",IF(D24&lt;0,"weniger Geld in der Kasse als gebucht","mehr Geld in der Kasse als gebucht"))))</f>
        <v/>
      </c>
    </row>
    <row r="25">
      <c r="A25" s="10" t="n"/>
      <c r="B25" s="13" t="n"/>
      <c r="C25" s="15">
        <f>IF(A25="","",ROUND(Einstellungen!$B$5+SUMIFS(Kassenbuch!$F$7:$F$1006,Kassenbuch!$B$7:$B$1006,"&lt;="&amp;A25)-SUMIFS(Kassenbuch!$G$7:$G$1006,Kassenbuch!$B$7:$B$1006,"&lt;="&amp;A25),2))</f>
        <v/>
      </c>
      <c r="D25" s="15">
        <f>IF(OR(A25="",B25=""),"",ROUND(B25-C25,2))</f>
        <v/>
      </c>
      <c r="E25" s="12" t="n"/>
      <c r="F25" s="16">
        <f>IF(A25="","",IF(B25="","gezählten Betrag eintragen",IF(D25=0,"",IF(D25&lt;0,"weniger Geld in der Kasse als gebucht","mehr Geld in der Kasse als gebucht"))))</f>
        <v/>
      </c>
    </row>
    <row r="26">
      <c r="A26" s="10" t="n"/>
      <c r="B26" s="13" t="n"/>
      <c r="C26" s="15">
        <f>IF(A26="","",ROUND(Einstellungen!$B$5+SUMIFS(Kassenbuch!$F$7:$F$1006,Kassenbuch!$B$7:$B$1006,"&lt;="&amp;A26)-SUMIFS(Kassenbuch!$G$7:$G$1006,Kassenbuch!$B$7:$B$1006,"&lt;="&amp;A26),2))</f>
        <v/>
      </c>
      <c r="D26" s="15">
        <f>IF(OR(A26="",B26=""),"",ROUND(B26-C26,2))</f>
        <v/>
      </c>
      <c r="E26" s="12" t="n"/>
      <c r="F26" s="16">
        <f>IF(A26="","",IF(B26="","gezählten Betrag eintragen",IF(D26=0,"",IF(D26&lt;0,"weniger Geld in der Kasse als gebucht","mehr Geld in der Kasse als gebucht"))))</f>
        <v/>
      </c>
    </row>
    <row r="27">
      <c r="A27" s="10" t="n"/>
      <c r="B27" s="13" t="n"/>
      <c r="C27" s="15">
        <f>IF(A27="","",ROUND(Einstellungen!$B$5+SUMIFS(Kassenbuch!$F$7:$F$1006,Kassenbuch!$B$7:$B$1006,"&lt;="&amp;A27)-SUMIFS(Kassenbuch!$G$7:$G$1006,Kassenbuch!$B$7:$B$1006,"&lt;="&amp;A27),2))</f>
        <v/>
      </c>
      <c r="D27" s="15">
        <f>IF(OR(A27="",B27=""),"",ROUND(B27-C27,2))</f>
        <v/>
      </c>
      <c r="E27" s="12" t="n"/>
      <c r="F27" s="16">
        <f>IF(A27="","",IF(B27="","gezählten Betrag eintragen",IF(D27=0,"",IF(D27&lt;0,"weniger Geld in der Kasse als gebucht","mehr Geld in der Kasse als gebucht"))))</f>
        <v/>
      </c>
    </row>
    <row r="28">
      <c r="A28" s="10" t="n"/>
      <c r="B28" s="13" t="n"/>
      <c r="C28" s="15">
        <f>IF(A28="","",ROUND(Einstellungen!$B$5+SUMIFS(Kassenbuch!$F$7:$F$1006,Kassenbuch!$B$7:$B$1006,"&lt;="&amp;A28)-SUMIFS(Kassenbuch!$G$7:$G$1006,Kassenbuch!$B$7:$B$1006,"&lt;="&amp;A28),2))</f>
        <v/>
      </c>
      <c r="D28" s="15">
        <f>IF(OR(A28="",B28=""),"",ROUND(B28-C28,2))</f>
        <v/>
      </c>
      <c r="E28" s="12" t="n"/>
      <c r="F28" s="16">
        <f>IF(A28="","",IF(B28="","gezählten Betrag eintragen",IF(D28=0,"",IF(D28&lt;0,"weniger Geld in der Kasse als gebucht","mehr Geld in der Kasse als gebucht"))))</f>
        <v/>
      </c>
    </row>
    <row r="29">
      <c r="A29" s="10" t="n"/>
      <c r="B29" s="13" t="n"/>
      <c r="C29" s="15">
        <f>IF(A29="","",ROUND(Einstellungen!$B$5+SUMIFS(Kassenbuch!$F$7:$F$1006,Kassenbuch!$B$7:$B$1006,"&lt;="&amp;A29)-SUMIFS(Kassenbuch!$G$7:$G$1006,Kassenbuch!$B$7:$B$1006,"&lt;="&amp;A29),2))</f>
        <v/>
      </c>
      <c r="D29" s="15">
        <f>IF(OR(A29="",B29=""),"",ROUND(B29-C29,2))</f>
        <v/>
      </c>
      <c r="E29" s="12" t="n"/>
      <c r="F29" s="16">
        <f>IF(A29="","",IF(B29="","gezählten Betrag eintragen",IF(D29=0,"",IF(D29&lt;0,"weniger Geld in der Kasse als gebucht","mehr Geld in der Kasse als gebucht"))))</f>
        <v/>
      </c>
    </row>
    <row r="30">
      <c r="A30" s="10" t="n"/>
      <c r="B30" s="13" t="n"/>
      <c r="C30" s="15">
        <f>IF(A30="","",ROUND(Einstellungen!$B$5+SUMIFS(Kassenbuch!$F$7:$F$1006,Kassenbuch!$B$7:$B$1006,"&lt;="&amp;A30)-SUMIFS(Kassenbuch!$G$7:$G$1006,Kassenbuch!$B$7:$B$1006,"&lt;="&amp;A30),2))</f>
        <v/>
      </c>
      <c r="D30" s="15">
        <f>IF(OR(A30="",B30=""),"",ROUND(B30-C30,2))</f>
        <v/>
      </c>
      <c r="E30" s="12" t="n"/>
      <c r="F30" s="16">
        <f>IF(A30="","",IF(B30="","gezählten Betrag eintragen",IF(D30=0,"",IF(D30&lt;0,"weniger Geld in der Kasse als gebucht","mehr Geld in der Kasse als gebucht"))))</f>
        <v/>
      </c>
    </row>
    <row r="31">
      <c r="A31" s="10" t="n"/>
      <c r="B31" s="13" t="n"/>
      <c r="C31" s="15">
        <f>IF(A31="","",ROUND(Einstellungen!$B$5+SUMIFS(Kassenbuch!$F$7:$F$1006,Kassenbuch!$B$7:$B$1006,"&lt;="&amp;A31)-SUMIFS(Kassenbuch!$G$7:$G$1006,Kassenbuch!$B$7:$B$1006,"&lt;="&amp;A31),2))</f>
        <v/>
      </c>
      <c r="D31" s="15">
        <f>IF(OR(A31="",B31=""),"",ROUND(B31-C31,2))</f>
        <v/>
      </c>
      <c r="E31" s="12" t="n"/>
      <c r="F31" s="16">
        <f>IF(A31="","",IF(B31="","gezählten Betrag eintragen",IF(D31=0,"",IF(D31&lt;0,"weniger Geld in der Kasse als gebucht","mehr Geld in der Kasse als gebucht"))))</f>
        <v/>
      </c>
    </row>
    <row r="32">
      <c r="A32" s="10" t="n"/>
      <c r="B32" s="13" t="n"/>
      <c r="C32" s="15">
        <f>IF(A32="","",ROUND(Einstellungen!$B$5+SUMIFS(Kassenbuch!$F$7:$F$1006,Kassenbuch!$B$7:$B$1006,"&lt;="&amp;A32)-SUMIFS(Kassenbuch!$G$7:$G$1006,Kassenbuch!$B$7:$B$1006,"&lt;="&amp;A32),2))</f>
        <v/>
      </c>
      <c r="D32" s="15">
        <f>IF(OR(A32="",B32=""),"",ROUND(B32-C32,2))</f>
        <v/>
      </c>
      <c r="E32" s="12" t="n"/>
      <c r="F32" s="16">
        <f>IF(A32="","",IF(B32="","gezählten Betrag eintragen",IF(D32=0,"",IF(D32&lt;0,"weniger Geld in der Kasse als gebucht","mehr Geld in der Kasse als gebucht"))))</f>
        <v/>
      </c>
    </row>
    <row r="33">
      <c r="A33" s="10" t="n"/>
      <c r="B33" s="13" t="n"/>
      <c r="C33" s="15">
        <f>IF(A33="","",ROUND(Einstellungen!$B$5+SUMIFS(Kassenbuch!$F$7:$F$1006,Kassenbuch!$B$7:$B$1006,"&lt;="&amp;A33)-SUMIFS(Kassenbuch!$G$7:$G$1006,Kassenbuch!$B$7:$B$1006,"&lt;="&amp;A33),2))</f>
        <v/>
      </c>
      <c r="D33" s="15">
        <f>IF(OR(A33="",B33=""),"",ROUND(B33-C33,2))</f>
        <v/>
      </c>
      <c r="E33" s="12" t="n"/>
      <c r="F33" s="16">
        <f>IF(A33="","",IF(B33="","gezählten Betrag eintragen",IF(D33=0,"",IF(D33&lt;0,"weniger Geld in der Kasse als gebucht","mehr Geld in der Kasse als gebucht"))))</f>
        <v/>
      </c>
    </row>
    <row r="34">
      <c r="A34" s="10" t="n"/>
      <c r="B34" s="13" t="n"/>
      <c r="C34" s="15">
        <f>IF(A34="","",ROUND(Einstellungen!$B$5+SUMIFS(Kassenbuch!$F$7:$F$1006,Kassenbuch!$B$7:$B$1006,"&lt;="&amp;A34)-SUMIFS(Kassenbuch!$G$7:$G$1006,Kassenbuch!$B$7:$B$1006,"&lt;="&amp;A34),2))</f>
        <v/>
      </c>
      <c r="D34" s="15">
        <f>IF(OR(A34="",B34=""),"",ROUND(B34-C34,2))</f>
        <v/>
      </c>
      <c r="E34" s="12" t="n"/>
      <c r="F34" s="16">
        <f>IF(A34="","",IF(B34="","gezählten Betrag eintragen",IF(D34=0,"",IF(D34&lt;0,"weniger Geld in der Kasse als gebucht","mehr Geld in der Kasse als gebucht"))))</f>
        <v/>
      </c>
    </row>
    <row r="35">
      <c r="A35" s="10" t="n"/>
      <c r="B35" s="13" t="n"/>
      <c r="C35" s="15">
        <f>IF(A35="","",ROUND(Einstellungen!$B$5+SUMIFS(Kassenbuch!$F$7:$F$1006,Kassenbuch!$B$7:$B$1006,"&lt;="&amp;A35)-SUMIFS(Kassenbuch!$G$7:$G$1006,Kassenbuch!$B$7:$B$1006,"&lt;="&amp;A35),2))</f>
        <v/>
      </c>
      <c r="D35" s="15">
        <f>IF(OR(A35="",B35=""),"",ROUND(B35-C35,2))</f>
        <v/>
      </c>
      <c r="E35" s="12" t="n"/>
      <c r="F35" s="16">
        <f>IF(A35="","",IF(B35="","gezählten Betrag eintragen",IF(D35=0,"",IF(D35&lt;0,"weniger Geld in der Kasse als gebucht","mehr Geld in der Kasse als gebucht"))))</f>
        <v/>
      </c>
    </row>
    <row r="36">
      <c r="A36" s="10" t="n"/>
      <c r="B36" s="13" t="n"/>
      <c r="C36" s="15">
        <f>IF(A36="","",ROUND(Einstellungen!$B$5+SUMIFS(Kassenbuch!$F$7:$F$1006,Kassenbuch!$B$7:$B$1006,"&lt;="&amp;A36)-SUMIFS(Kassenbuch!$G$7:$G$1006,Kassenbuch!$B$7:$B$1006,"&lt;="&amp;A36),2))</f>
        <v/>
      </c>
      <c r="D36" s="15">
        <f>IF(OR(A36="",B36=""),"",ROUND(B36-C36,2))</f>
        <v/>
      </c>
      <c r="E36" s="12" t="n"/>
      <c r="F36" s="16">
        <f>IF(A36="","",IF(B36="","gezählten Betrag eintragen",IF(D36=0,"",IF(D36&lt;0,"weniger Geld in der Kasse als gebucht","mehr Geld in der Kasse als gebucht"))))</f>
        <v/>
      </c>
    </row>
    <row r="37">
      <c r="A37" s="10" t="n"/>
      <c r="B37" s="13" t="n"/>
      <c r="C37" s="15">
        <f>IF(A37="","",ROUND(Einstellungen!$B$5+SUMIFS(Kassenbuch!$F$7:$F$1006,Kassenbuch!$B$7:$B$1006,"&lt;="&amp;A37)-SUMIFS(Kassenbuch!$G$7:$G$1006,Kassenbuch!$B$7:$B$1006,"&lt;="&amp;A37),2))</f>
        <v/>
      </c>
      <c r="D37" s="15">
        <f>IF(OR(A37="",B37=""),"",ROUND(B37-C37,2))</f>
        <v/>
      </c>
      <c r="E37" s="12" t="n"/>
      <c r="F37" s="16">
        <f>IF(A37="","",IF(B37="","gezählten Betrag eintragen",IF(D37=0,"",IF(D37&lt;0,"weniger Geld in der Kasse als gebucht","mehr Geld in der Kasse als gebucht"))))</f>
        <v/>
      </c>
    </row>
    <row r="38">
      <c r="A38" s="10" t="n"/>
      <c r="B38" s="13" t="n"/>
      <c r="C38" s="15">
        <f>IF(A38="","",ROUND(Einstellungen!$B$5+SUMIFS(Kassenbuch!$F$7:$F$1006,Kassenbuch!$B$7:$B$1006,"&lt;="&amp;A38)-SUMIFS(Kassenbuch!$G$7:$G$1006,Kassenbuch!$B$7:$B$1006,"&lt;="&amp;A38),2))</f>
        <v/>
      </c>
      <c r="D38" s="15">
        <f>IF(OR(A38="",B38=""),"",ROUND(B38-C38,2))</f>
        <v/>
      </c>
      <c r="E38" s="12" t="n"/>
      <c r="F38" s="16">
        <f>IF(A38="","",IF(B38="","gezählten Betrag eintragen",IF(D38=0,"",IF(D38&lt;0,"weniger Geld in der Kasse als gebucht","mehr Geld in der Kasse als gebucht"))))</f>
        <v/>
      </c>
    </row>
    <row r="39">
      <c r="A39" s="10" t="n"/>
      <c r="B39" s="13" t="n"/>
      <c r="C39" s="15">
        <f>IF(A39="","",ROUND(Einstellungen!$B$5+SUMIFS(Kassenbuch!$F$7:$F$1006,Kassenbuch!$B$7:$B$1006,"&lt;="&amp;A39)-SUMIFS(Kassenbuch!$G$7:$G$1006,Kassenbuch!$B$7:$B$1006,"&lt;="&amp;A39),2))</f>
        <v/>
      </c>
      <c r="D39" s="15">
        <f>IF(OR(A39="",B39=""),"",ROUND(B39-C39,2))</f>
        <v/>
      </c>
      <c r="E39" s="12" t="n"/>
      <c r="F39" s="16">
        <f>IF(A39="","",IF(B39="","gezählten Betrag eintragen",IF(D39=0,"",IF(D39&lt;0,"weniger Geld in der Kasse als gebucht","mehr Geld in der Kasse als gebucht"))))</f>
        <v/>
      </c>
    </row>
    <row r="40">
      <c r="A40" s="10" t="n"/>
      <c r="B40" s="13" t="n"/>
      <c r="C40" s="15">
        <f>IF(A40="","",ROUND(Einstellungen!$B$5+SUMIFS(Kassenbuch!$F$7:$F$1006,Kassenbuch!$B$7:$B$1006,"&lt;="&amp;A40)-SUMIFS(Kassenbuch!$G$7:$G$1006,Kassenbuch!$B$7:$B$1006,"&lt;="&amp;A40),2))</f>
        <v/>
      </c>
      <c r="D40" s="15">
        <f>IF(OR(A40="",B40=""),"",ROUND(B40-C40,2))</f>
        <v/>
      </c>
      <c r="E40" s="12" t="n"/>
      <c r="F40" s="16">
        <f>IF(A40="","",IF(B40="","gezählten Betrag eintragen",IF(D40=0,"",IF(D40&lt;0,"weniger Geld in der Kasse als gebucht","mehr Geld in der Kasse als gebucht"))))</f>
        <v/>
      </c>
    </row>
    <row r="41">
      <c r="A41" s="10" t="n"/>
      <c r="B41" s="13" t="n"/>
      <c r="C41" s="15">
        <f>IF(A41="","",ROUND(Einstellungen!$B$5+SUMIFS(Kassenbuch!$F$7:$F$1006,Kassenbuch!$B$7:$B$1006,"&lt;="&amp;A41)-SUMIFS(Kassenbuch!$G$7:$G$1006,Kassenbuch!$B$7:$B$1006,"&lt;="&amp;A41),2))</f>
        <v/>
      </c>
      <c r="D41" s="15">
        <f>IF(OR(A41="",B41=""),"",ROUND(B41-C41,2))</f>
        <v/>
      </c>
      <c r="E41" s="12" t="n"/>
      <c r="F41" s="16">
        <f>IF(A41="","",IF(B41="","gezählten Betrag eintragen",IF(D41=0,"",IF(D41&lt;0,"weniger Geld in der Kasse als gebucht","mehr Geld in der Kasse als gebucht"))))</f>
        <v/>
      </c>
    </row>
    <row r="42">
      <c r="A42" s="10" t="n"/>
      <c r="B42" s="13" t="n"/>
      <c r="C42" s="15">
        <f>IF(A42="","",ROUND(Einstellungen!$B$5+SUMIFS(Kassenbuch!$F$7:$F$1006,Kassenbuch!$B$7:$B$1006,"&lt;="&amp;A42)-SUMIFS(Kassenbuch!$G$7:$G$1006,Kassenbuch!$B$7:$B$1006,"&lt;="&amp;A42),2))</f>
        <v/>
      </c>
      <c r="D42" s="15">
        <f>IF(OR(A42="",B42=""),"",ROUND(B42-C42,2))</f>
        <v/>
      </c>
      <c r="E42" s="12" t="n"/>
      <c r="F42" s="16">
        <f>IF(A42="","",IF(B42="","gezählten Betrag eintragen",IF(D42=0,"",IF(D42&lt;0,"weniger Geld in der Kasse als gebucht","mehr Geld in der Kasse als gebucht"))))</f>
        <v/>
      </c>
    </row>
    <row r="43">
      <c r="A43" s="10" t="n"/>
      <c r="B43" s="13" t="n"/>
      <c r="C43" s="15">
        <f>IF(A43="","",ROUND(Einstellungen!$B$5+SUMIFS(Kassenbuch!$F$7:$F$1006,Kassenbuch!$B$7:$B$1006,"&lt;="&amp;A43)-SUMIFS(Kassenbuch!$G$7:$G$1006,Kassenbuch!$B$7:$B$1006,"&lt;="&amp;A43),2))</f>
        <v/>
      </c>
      <c r="D43" s="15">
        <f>IF(OR(A43="",B43=""),"",ROUND(B43-C43,2))</f>
        <v/>
      </c>
      <c r="E43" s="12" t="n"/>
      <c r="F43" s="16">
        <f>IF(A43="","",IF(B43="","gezählten Betrag eintragen",IF(D43=0,"",IF(D43&lt;0,"weniger Geld in der Kasse als gebucht","mehr Geld in der Kasse als gebucht"))))</f>
        <v/>
      </c>
    </row>
    <row r="44">
      <c r="A44" s="10" t="n"/>
      <c r="B44" s="13" t="n"/>
      <c r="C44" s="15">
        <f>IF(A44="","",ROUND(Einstellungen!$B$5+SUMIFS(Kassenbuch!$F$7:$F$1006,Kassenbuch!$B$7:$B$1006,"&lt;="&amp;A44)-SUMIFS(Kassenbuch!$G$7:$G$1006,Kassenbuch!$B$7:$B$1006,"&lt;="&amp;A44),2))</f>
        <v/>
      </c>
      <c r="D44" s="15">
        <f>IF(OR(A44="",B44=""),"",ROUND(B44-C44,2))</f>
        <v/>
      </c>
      <c r="E44" s="12" t="n"/>
      <c r="F44" s="16">
        <f>IF(A44="","",IF(B44="","gezählten Betrag eintragen",IF(D44=0,"",IF(D44&lt;0,"weniger Geld in der Kasse als gebucht","mehr Geld in der Kasse als gebucht"))))</f>
        <v/>
      </c>
    </row>
    <row r="45">
      <c r="A45" s="10" t="n"/>
      <c r="B45" s="13" t="n"/>
      <c r="C45" s="15">
        <f>IF(A45="","",ROUND(Einstellungen!$B$5+SUMIFS(Kassenbuch!$F$7:$F$1006,Kassenbuch!$B$7:$B$1006,"&lt;="&amp;A45)-SUMIFS(Kassenbuch!$G$7:$G$1006,Kassenbuch!$B$7:$B$1006,"&lt;="&amp;A45),2))</f>
        <v/>
      </c>
      <c r="D45" s="15">
        <f>IF(OR(A45="",B45=""),"",ROUND(B45-C45,2))</f>
        <v/>
      </c>
      <c r="E45" s="12" t="n"/>
      <c r="F45" s="16">
        <f>IF(A45="","",IF(B45="","gezählten Betrag eintragen",IF(D45=0,"",IF(D45&lt;0,"weniger Geld in der Kasse als gebucht","mehr Geld in der Kasse als gebucht"))))</f>
        <v/>
      </c>
    </row>
    <row r="46">
      <c r="A46" s="10" t="n"/>
      <c r="B46" s="13" t="n"/>
      <c r="C46" s="15">
        <f>IF(A46="","",ROUND(Einstellungen!$B$5+SUMIFS(Kassenbuch!$F$7:$F$1006,Kassenbuch!$B$7:$B$1006,"&lt;="&amp;A46)-SUMIFS(Kassenbuch!$G$7:$G$1006,Kassenbuch!$B$7:$B$1006,"&lt;="&amp;A46),2))</f>
        <v/>
      </c>
      <c r="D46" s="15">
        <f>IF(OR(A46="",B46=""),"",ROUND(B46-C46,2))</f>
        <v/>
      </c>
      <c r="E46" s="12" t="n"/>
      <c r="F46" s="16">
        <f>IF(A46="","",IF(B46="","gezählten Betrag eintragen",IF(D46=0,"",IF(D46&lt;0,"weniger Geld in der Kasse als gebucht","mehr Geld in der Kasse als gebucht"))))</f>
        <v/>
      </c>
    </row>
    <row r="47">
      <c r="A47" s="10" t="n"/>
      <c r="B47" s="13" t="n"/>
      <c r="C47" s="15">
        <f>IF(A47="","",ROUND(Einstellungen!$B$5+SUMIFS(Kassenbuch!$F$7:$F$1006,Kassenbuch!$B$7:$B$1006,"&lt;="&amp;A47)-SUMIFS(Kassenbuch!$G$7:$G$1006,Kassenbuch!$B$7:$B$1006,"&lt;="&amp;A47),2))</f>
        <v/>
      </c>
      <c r="D47" s="15">
        <f>IF(OR(A47="",B47=""),"",ROUND(B47-C47,2))</f>
        <v/>
      </c>
      <c r="E47" s="12" t="n"/>
      <c r="F47" s="16">
        <f>IF(A47="","",IF(B47="","gezählten Betrag eintragen",IF(D47=0,"",IF(D47&lt;0,"weniger Geld in der Kasse als gebucht","mehr Geld in der Kasse als gebucht"))))</f>
        <v/>
      </c>
    </row>
    <row r="48">
      <c r="A48" s="10" t="n"/>
      <c r="B48" s="13" t="n"/>
      <c r="C48" s="15">
        <f>IF(A48="","",ROUND(Einstellungen!$B$5+SUMIFS(Kassenbuch!$F$7:$F$1006,Kassenbuch!$B$7:$B$1006,"&lt;="&amp;A48)-SUMIFS(Kassenbuch!$G$7:$G$1006,Kassenbuch!$B$7:$B$1006,"&lt;="&amp;A48),2))</f>
        <v/>
      </c>
      <c r="D48" s="15">
        <f>IF(OR(A48="",B48=""),"",ROUND(B48-C48,2))</f>
        <v/>
      </c>
      <c r="E48" s="12" t="n"/>
      <c r="F48" s="16">
        <f>IF(A48="","",IF(B48="","gezählten Betrag eintragen",IF(D48=0,"",IF(D48&lt;0,"weniger Geld in der Kasse als gebucht","mehr Geld in der Kasse als gebucht"))))</f>
        <v/>
      </c>
    </row>
    <row r="49">
      <c r="A49" s="10" t="n"/>
      <c r="B49" s="13" t="n"/>
      <c r="C49" s="15">
        <f>IF(A49="","",ROUND(Einstellungen!$B$5+SUMIFS(Kassenbuch!$F$7:$F$1006,Kassenbuch!$B$7:$B$1006,"&lt;="&amp;A49)-SUMIFS(Kassenbuch!$G$7:$G$1006,Kassenbuch!$B$7:$B$1006,"&lt;="&amp;A49),2))</f>
        <v/>
      </c>
      <c r="D49" s="15">
        <f>IF(OR(A49="",B49=""),"",ROUND(B49-C49,2))</f>
        <v/>
      </c>
      <c r="E49" s="12" t="n"/>
      <c r="F49" s="16">
        <f>IF(A49="","",IF(B49="","gezählten Betrag eintragen",IF(D49=0,"",IF(D49&lt;0,"weniger Geld in der Kasse als gebucht","mehr Geld in der Kasse als gebucht"))))</f>
        <v/>
      </c>
    </row>
    <row r="50">
      <c r="A50" s="10" t="n"/>
      <c r="B50" s="13" t="n"/>
      <c r="C50" s="15">
        <f>IF(A50="","",ROUND(Einstellungen!$B$5+SUMIFS(Kassenbuch!$F$7:$F$1006,Kassenbuch!$B$7:$B$1006,"&lt;="&amp;A50)-SUMIFS(Kassenbuch!$G$7:$G$1006,Kassenbuch!$B$7:$B$1006,"&lt;="&amp;A50),2))</f>
        <v/>
      </c>
      <c r="D50" s="15">
        <f>IF(OR(A50="",B50=""),"",ROUND(B50-C50,2))</f>
        <v/>
      </c>
      <c r="E50" s="12" t="n"/>
      <c r="F50" s="16">
        <f>IF(A50="","",IF(B50="","gezählten Betrag eintragen",IF(D50=0,"",IF(D50&lt;0,"weniger Geld in der Kasse als gebucht","mehr Geld in der Kasse als gebucht"))))</f>
        <v/>
      </c>
    </row>
    <row r="51">
      <c r="A51" s="10" t="n"/>
      <c r="B51" s="13" t="n"/>
      <c r="C51" s="15">
        <f>IF(A51="","",ROUND(Einstellungen!$B$5+SUMIFS(Kassenbuch!$F$7:$F$1006,Kassenbuch!$B$7:$B$1006,"&lt;="&amp;A51)-SUMIFS(Kassenbuch!$G$7:$G$1006,Kassenbuch!$B$7:$B$1006,"&lt;="&amp;A51),2))</f>
        <v/>
      </c>
      <c r="D51" s="15">
        <f>IF(OR(A51="",B51=""),"",ROUND(B51-C51,2))</f>
        <v/>
      </c>
      <c r="E51" s="12" t="n"/>
      <c r="F51" s="16">
        <f>IF(A51="","",IF(B51="","gezählten Betrag eintragen",IF(D51=0,"",IF(D51&lt;0,"weniger Geld in der Kasse als gebucht","mehr Geld in der Kasse als gebucht"))))</f>
        <v/>
      </c>
    </row>
    <row r="52">
      <c r="A52" s="10" t="n"/>
      <c r="B52" s="13" t="n"/>
      <c r="C52" s="15">
        <f>IF(A52="","",ROUND(Einstellungen!$B$5+SUMIFS(Kassenbuch!$F$7:$F$1006,Kassenbuch!$B$7:$B$1006,"&lt;="&amp;A52)-SUMIFS(Kassenbuch!$G$7:$G$1006,Kassenbuch!$B$7:$B$1006,"&lt;="&amp;A52),2))</f>
        <v/>
      </c>
      <c r="D52" s="15">
        <f>IF(OR(A52="",B52=""),"",ROUND(B52-C52,2))</f>
        <v/>
      </c>
      <c r="E52" s="12" t="n"/>
      <c r="F52" s="16">
        <f>IF(A52="","",IF(B52="","gezählten Betrag eintragen",IF(D52=0,"",IF(D52&lt;0,"weniger Geld in der Kasse als gebucht","mehr Geld in der Kasse als gebucht"))))</f>
        <v/>
      </c>
    </row>
    <row r="53">
      <c r="A53" s="10" t="n"/>
      <c r="B53" s="13" t="n"/>
      <c r="C53" s="15">
        <f>IF(A53="","",ROUND(Einstellungen!$B$5+SUMIFS(Kassenbuch!$F$7:$F$1006,Kassenbuch!$B$7:$B$1006,"&lt;="&amp;A53)-SUMIFS(Kassenbuch!$G$7:$G$1006,Kassenbuch!$B$7:$B$1006,"&lt;="&amp;A53),2))</f>
        <v/>
      </c>
      <c r="D53" s="15">
        <f>IF(OR(A53="",B53=""),"",ROUND(B53-C53,2))</f>
        <v/>
      </c>
      <c r="E53" s="12" t="n"/>
      <c r="F53" s="16">
        <f>IF(A53="","",IF(B53="","gezählten Betrag eintragen",IF(D53=0,"",IF(D53&lt;0,"weniger Geld in der Kasse als gebucht","mehr Geld in der Kasse als gebucht"))))</f>
        <v/>
      </c>
    </row>
    <row r="54">
      <c r="A54" s="10" t="n"/>
      <c r="B54" s="13" t="n"/>
      <c r="C54" s="15">
        <f>IF(A54="","",ROUND(Einstellungen!$B$5+SUMIFS(Kassenbuch!$F$7:$F$1006,Kassenbuch!$B$7:$B$1006,"&lt;="&amp;A54)-SUMIFS(Kassenbuch!$G$7:$G$1006,Kassenbuch!$B$7:$B$1006,"&lt;="&amp;A54),2))</f>
        <v/>
      </c>
      <c r="D54" s="15">
        <f>IF(OR(A54="",B54=""),"",ROUND(B54-C54,2))</f>
        <v/>
      </c>
      <c r="E54" s="12" t="n"/>
      <c r="F54" s="16">
        <f>IF(A54="","",IF(B54="","gezählten Betrag eintragen",IF(D54=0,"",IF(D54&lt;0,"weniger Geld in der Kasse als gebucht","mehr Geld in der Kasse als gebucht"))))</f>
        <v/>
      </c>
    </row>
    <row r="55">
      <c r="A55" s="10" t="n"/>
      <c r="B55" s="13" t="n"/>
      <c r="C55" s="15">
        <f>IF(A55="","",ROUND(Einstellungen!$B$5+SUMIFS(Kassenbuch!$F$7:$F$1006,Kassenbuch!$B$7:$B$1006,"&lt;="&amp;A55)-SUMIFS(Kassenbuch!$G$7:$G$1006,Kassenbuch!$B$7:$B$1006,"&lt;="&amp;A55),2))</f>
        <v/>
      </c>
      <c r="D55" s="15">
        <f>IF(OR(A55="",B55=""),"",ROUND(B55-C55,2))</f>
        <v/>
      </c>
      <c r="E55" s="12" t="n"/>
      <c r="F55" s="16">
        <f>IF(A55="","",IF(B55="","gezählten Betrag eintragen",IF(D55=0,"",IF(D55&lt;0,"weniger Geld in der Kasse als gebucht","mehr Geld in der Kasse als gebucht"))))</f>
        <v/>
      </c>
    </row>
    <row r="56">
      <c r="A56" s="10" t="n"/>
      <c r="B56" s="13" t="n"/>
      <c r="C56" s="15">
        <f>IF(A56="","",ROUND(Einstellungen!$B$5+SUMIFS(Kassenbuch!$F$7:$F$1006,Kassenbuch!$B$7:$B$1006,"&lt;="&amp;A56)-SUMIFS(Kassenbuch!$G$7:$G$1006,Kassenbuch!$B$7:$B$1006,"&lt;="&amp;A56),2))</f>
        <v/>
      </c>
      <c r="D56" s="15">
        <f>IF(OR(A56="",B56=""),"",ROUND(B56-C56,2))</f>
        <v/>
      </c>
      <c r="E56" s="12" t="n"/>
      <c r="F56" s="16">
        <f>IF(A56="","",IF(B56="","gezählten Betrag eintragen",IF(D56=0,"",IF(D56&lt;0,"weniger Geld in der Kasse als gebucht","mehr Geld in der Kasse als gebucht"))))</f>
        <v/>
      </c>
    </row>
    <row r="57">
      <c r="A57" s="10" t="n"/>
      <c r="B57" s="13" t="n"/>
      <c r="C57" s="15">
        <f>IF(A57="","",ROUND(Einstellungen!$B$5+SUMIFS(Kassenbuch!$F$7:$F$1006,Kassenbuch!$B$7:$B$1006,"&lt;="&amp;A57)-SUMIFS(Kassenbuch!$G$7:$G$1006,Kassenbuch!$B$7:$B$1006,"&lt;="&amp;A57),2))</f>
        <v/>
      </c>
      <c r="D57" s="15">
        <f>IF(OR(A57="",B57=""),"",ROUND(B57-C57,2))</f>
        <v/>
      </c>
      <c r="E57" s="12" t="n"/>
      <c r="F57" s="16">
        <f>IF(A57="","",IF(B57="","gezählten Betrag eintragen",IF(D57=0,"",IF(D57&lt;0,"weniger Geld in der Kasse als gebucht","mehr Geld in der Kasse als gebucht"))))</f>
        <v/>
      </c>
    </row>
    <row r="58">
      <c r="A58" s="10" t="n"/>
      <c r="B58" s="13" t="n"/>
      <c r="C58" s="15">
        <f>IF(A58="","",ROUND(Einstellungen!$B$5+SUMIFS(Kassenbuch!$F$7:$F$1006,Kassenbuch!$B$7:$B$1006,"&lt;="&amp;A58)-SUMIFS(Kassenbuch!$G$7:$G$1006,Kassenbuch!$B$7:$B$1006,"&lt;="&amp;A58),2))</f>
        <v/>
      </c>
      <c r="D58" s="15">
        <f>IF(OR(A58="",B58=""),"",ROUND(B58-C58,2))</f>
        <v/>
      </c>
      <c r="E58" s="12" t="n"/>
      <c r="F58" s="16">
        <f>IF(A58="","",IF(B58="","gezählten Betrag eintragen",IF(D58=0,"",IF(D58&lt;0,"weniger Geld in der Kasse als gebucht","mehr Geld in der Kasse als gebucht"))))</f>
        <v/>
      </c>
    </row>
    <row r="59">
      <c r="A59" s="10" t="n"/>
      <c r="B59" s="13" t="n"/>
      <c r="C59" s="15">
        <f>IF(A59="","",ROUND(Einstellungen!$B$5+SUMIFS(Kassenbuch!$F$7:$F$1006,Kassenbuch!$B$7:$B$1006,"&lt;="&amp;A59)-SUMIFS(Kassenbuch!$G$7:$G$1006,Kassenbuch!$B$7:$B$1006,"&lt;="&amp;A59),2))</f>
        <v/>
      </c>
      <c r="D59" s="15">
        <f>IF(OR(A59="",B59=""),"",ROUND(B59-C59,2))</f>
        <v/>
      </c>
      <c r="E59" s="12" t="n"/>
      <c r="F59" s="16">
        <f>IF(A59="","",IF(B59="","gezählten Betrag eintragen",IF(D59=0,"",IF(D59&lt;0,"weniger Geld in der Kasse als gebucht","mehr Geld in der Kasse als gebucht"))))</f>
        <v/>
      </c>
    </row>
    <row r="60">
      <c r="A60" s="10" t="n"/>
      <c r="B60" s="13" t="n"/>
      <c r="C60" s="15">
        <f>IF(A60="","",ROUND(Einstellungen!$B$5+SUMIFS(Kassenbuch!$F$7:$F$1006,Kassenbuch!$B$7:$B$1006,"&lt;="&amp;A60)-SUMIFS(Kassenbuch!$G$7:$G$1006,Kassenbuch!$B$7:$B$1006,"&lt;="&amp;A60),2))</f>
        <v/>
      </c>
      <c r="D60" s="15">
        <f>IF(OR(A60="",B60=""),"",ROUND(B60-C60,2))</f>
        <v/>
      </c>
      <c r="E60" s="12" t="n"/>
      <c r="F60" s="16">
        <f>IF(A60="","",IF(B60="","gezählten Betrag eintragen",IF(D60=0,"",IF(D60&lt;0,"weniger Geld in der Kasse als gebucht","mehr Geld in der Kasse als gebucht"))))</f>
        <v/>
      </c>
    </row>
    <row r="61">
      <c r="A61" s="10" t="n"/>
      <c r="B61" s="13" t="n"/>
      <c r="C61" s="15">
        <f>IF(A61="","",ROUND(Einstellungen!$B$5+SUMIFS(Kassenbuch!$F$7:$F$1006,Kassenbuch!$B$7:$B$1006,"&lt;="&amp;A61)-SUMIFS(Kassenbuch!$G$7:$G$1006,Kassenbuch!$B$7:$B$1006,"&lt;="&amp;A61),2))</f>
        <v/>
      </c>
      <c r="D61" s="15">
        <f>IF(OR(A61="",B61=""),"",ROUND(B61-C61,2))</f>
        <v/>
      </c>
      <c r="E61" s="12" t="n"/>
      <c r="F61" s="16">
        <f>IF(A61="","",IF(B61="","gezählten Betrag eintragen",IF(D61=0,"",IF(D61&lt;0,"weniger Geld in der Kasse als gebucht","mehr Geld in der Kasse als gebucht"))))</f>
        <v/>
      </c>
    </row>
    <row r="62">
      <c r="A62" s="10" t="n"/>
      <c r="B62" s="13" t="n"/>
      <c r="C62" s="15">
        <f>IF(A62="","",ROUND(Einstellungen!$B$5+SUMIFS(Kassenbuch!$F$7:$F$1006,Kassenbuch!$B$7:$B$1006,"&lt;="&amp;A62)-SUMIFS(Kassenbuch!$G$7:$G$1006,Kassenbuch!$B$7:$B$1006,"&lt;="&amp;A62),2))</f>
        <v/>
      </c>
      <c r="D62" s="15">
        <f>IF(OR(A62="",B62=""),"",ROUND(B62-C62,2))</f>
        <v/>
      </c>
      <c r="E62" s="12" t="n"/>
      <c r="F62" s="16">
        <f>IF(A62="","",IF(B62="","gezählten Betrag eintragen",IF(D62=0,"",IF(D62&lt;0,"weniger Geld in der Kasse als gebucht","mehr Geld in der Kasse als gebucht"))))</f>
        <v/>
      </c>
    </row>
    <row r="63">
      <c r="A63" s="10" t="n"/>
      <c r="B63" s="13" t="n"/>
      <c r="C63" s="15">
        <f>IF(A63="","",ROUND(Einstellungen!$B$5+SUMIFS(Kassenbuch!$F$7:$F$1006,Kassenbuch!$B$7:$B$1006,"&lt;="&amp;A63)-SUMIFS(Kassenbuch!$G$7:$G$1006,Kassenbuch!$B$7:$B$1006,"&lt;="&amp;A63),2))</f>
        <v/>
      </c>
      <c r="D63" s="15">
        <f>IF(OR(A63="",B63=""),"",ROUND(B63-C63,2))</f>
        <v/>
      </c>
      <c r="E63" s="12" t="n"/>
      <c r="F63" s="16">
        <f>IF(A63="","",IF(B63="","gezählten Betrag eintragen",IF(D63=0,"",IF(D63&lt;0,"weniger Geld in der Kasse als gebucht","mehr Geld in der Kasse als gebucht"))))</f>
        <v/>
      </c>
    </row>
    <row r="64">
      <c r="A64" s="10" t="n"/>
      <c r="B64" s="13" t="n"/>
      <c r="C64" s="15">
        <f>IF(A64="","",ROUND(Einstellungen!$B$5+SUMIFS(Kassenbuch!$F$7:$F$1006,Kassenbuch!$B$7:$B$1006,"&lt;="&amp;A64)-SUMIFS(Kassenbuch!$G$7:$G$1006,Kassenbuch!$B$7:$B$1006,"&lt;="&amp;A64),2))</f>
        <v/>
      </c>
      <c r="D64" s="15">
        <f>IF(OR(A64="",B64=""),"",ROUND(B64-C64,2))</f>
        <v/>
      </c>
      <c r="E64" s="12" t="n"/>
      <c r="F64" s="16">
        <f>IF(A64="","",IF(B64="","gezählten Betrag eintragen",IF(D64=0,"",IF(D64&lt;0,"weniger Geld in der Kasse als gebucht","mehr Geld in der Kasse als gebucht"))))</f>
        <v/>
      </c>
    </row>
    <row r="65">
      <c r="A65" s="10" t="n"/>
      <c r="B65" s="13" t="n"/>
      <c r="C65" s="15">
        <f>IF(A65="","",ROUND(Einstellungen!$B$5+SUMIFS(Kassenbuch!$F$7:$F$1006,Kassenbuch!$B$7:$B$1006,"&lt;="&amp;A65)-SUMIFS(Kassenbuch!$G$7:$G$1006,Kassenbuch!$B$7:$B$1006,"&lt;="&amp;A65),2))</f>
        <v/>
      </c>
      <c r="D65" s="15">
        <f>IF(OR(A65="",B65=""),"",ROUND(B65-C65,2))</f>
        <v/>
      </c>
      <c r="E65" s="12" t="n"/>
      <c r="F65" s="16">
        <f>IF(A65="","",IF(B65="","gezählten Betrag eintragen",IF(D65=0,"",IF(D65&lt;0,"weniger Geld in der Kasse als gebucht","mehr Geld in der Kasse als gebucht"))))</f>
        <v/>
      </c>
    </row>
    <row r="66">
      <c r="A66" s="10" t="n"/>
      <c r="B66" s="13" t="n"/>
      <c r="C66" s="15">
        <f>IF(A66="","",ROUND(Einstellungen!$B$5+SUMIFS(Kassenbuch!$F$7:$F$1006,Kassenbuch!$B$7:$B$1006,"&lt;="&amp;A66)-SUMIFS(Kassenbuch!$G$7:$G$1006,Kassenbuch!$B$7:$B$1006,"&lt;="&amp;A66),2))</f>
        <v/>
      </c>
      <c r="D66" s="15">
        <f>IF(OR(A66="",B66=""),"",ROUND(B66-C66,2))</f>
        <v/>
      </c>
      <c r="E66" s="12" t="n"/>
      <c r="F66" s="16">
        <f>IF(A66="","",IF(B66="","gezählten Betrag eintragen",IF(D66=0,"",IF(D66&lt;0,"weniger Geld in der Kasse als gebucht","mehr Geld in der Kasse als gebucht"))))</f>
        <v/>
      </c>
    </row>
    <row r="67">
      <c r="A67" s="10" t="n"/>
      <c r="B67" s="13" t="n"/>
      <c r="C67" s="15">
        <f>IF(A67="","",ROUND(Einstellungen!$B$5+SUMIFS(Kassenbuch!$F$7:$F$1006,Kassenbuch!$B$7:$B$1006,"&lt;="&amp;A67)-SUMIFS(Kassenbuch!$G$7:$G$1006,Kassenbuch!$B$7:$B$1006,"&lt;="&amp;A67),2))</f>
        <v/>
      </c>
      <c r="D67" s="15">
        <f>IF(OR(A67="",B67=""),"",ROUND(B67-C67,2))</f>
        <v/>
      </c>
      <c r="E67" s="12" t="n"/>
      <c r="F67" s="16">
        <f>IF(A67="","",IF(B67="","gezählten Betrag eintragen",IF(D67=0,"",IF(D67&lt;0,"weniger Geld in der Kasse als gebucht","mehr Geld in der Kasse als gebucht"))))</f>
        <v/>
      </c>
    </row>
    <row r="68">
      <c r="A68" s="10" t="n"/>
      <c r="B68" s="13" t="n"/>
      <c r="C68" s="15">
        <f>IF(A68="","",ROUND(Einstellungen!$B$5+SUMIFS(Kassenbuch!$F$7:$F$1006,Kassenbuch!$B$7:$B$1006,"&lt;="&amp;A68)-SUMIFS(Kassenbuch!$G$7:$G$1006,Kassenbuch!$B$7:$B$1006,"&lt;="&amp;A68),2))</f>
        <v/>
      </c>
      <c r="D68" s="15">
        <f>IF(OR(A68="",B68=""),"",ROUND(B68-C68,2))</f>
        <v/>
      </c>
      <c r="E68" s="12" t="n"/>
      <c r="F68" s="16">
        <f>IF(A68="","",IF(B68="","gezählten Betrag eintragen",IF(D68=0,"",IF(D68&lt;0,"weniger Geld in der Kasse als gebucht","mehr Geld in der Kasse als gebucht"))))</f>
        <v/>
      </c>
    </row>
    <row r="69">
      <c r="A69" s="10" t="n"/>
      <c r="B69" s="13" t="n"/>
      <c r="C69" s="15">
        <f>IF(A69="","",ROUND(Einstellungen!$B$5+SUMIFS(Kassenbuch!$F$7:$F$1006,Kassenbuch!$B$7:$B$1006,"&lt;="&amp;A69)-SUMIFS(Kassenbuch!$G$7:$G$1006,Kassenbuch!$B$7:$B$1006,"&lt;="&amp;A69),2))</f>
        <v/>
      </c>
      <c r="D69" s="15">
        <f>IF(OR(A69="",B69=""),"",ROUND(B69-C69,2))</f>
        <v/>
      </c>
      <c r="E69" s="12" t="n"/>
      <c r="F69" s="16">
        <f>IF(A69="","",IF(B69="","gezählten Betrag eintragen",IF(D69=0,"",IF(D69&lt;0,"weniger Geld in der Kasse als gebucht","mehr Geld in der Kasse als gebucht"))))</f>
        <v/>
      </c>
    </row>
    <row r="70">
      <c r="A70" s="10" t="n"/>
      <c r="B70" s="13" t="n"/>
      <c r="C70" s="15">
        <f>IF(A70="","",ROUND(Einstellungen!$B$5+SUMIFS(Kassenbuch!$F$7:$F$1006,Kassenbuch!$B$7:$B$1006,"&lt;="&amp;A70)-SUMIFS(Kassenbuch!$G$7:$G$1006,Kassenbuch!$B$7:$B$1006,"&lt;="&amp;A70),2))</f>
        <v/>
      </c>
      <c r="D70" s="15">
        <f>IF(OR(A70="",B70=""),"",ROUND(B70-C70,2))</f>
        <v/>
      </c>
      <c r="E70" s="12" t="n"/>
      <c r="F70" s="16">
        <f>IF(A70="","",IF(B70="","gezählten Betrag eintragen",IF(D70=0,"",IF(D70&lt;0,"weniger Geld in der Kasse als gebucht","mehr Geld in der Kasse als gebucht"))))</f>
        <v/>
      </c>
    </row>
    <row r="71">
      <c r="A71" s="10" t="n"/>
      <c r="B71" s="13" t="n"/>
      <c r="C71" s="15">
        <f>IF(A71="","",ROUND(Einstellungen!$B$5+SUMIFS(Kassenbuch!$F$7:$F$1006,Kassenbuch!$B$7:$B$1006,"&lt;="&amp;A71)-SUMIFS(Kassenbuch!$G$7:$G$1006,Kassenbuch!$B$7:$B$1006,"&lt;="&amp;A71),2))</f>
        <v/>
      </c>
      <c r="D71" s="15">
        <f>IF(OR(A71="",B71=""),"",ROUND(B71-C71,2))</f>
        <v/>
      </c>
      <c r="E71" s="12" t="n"/>
      <c r="F71" s="16">
        <f>IF(A71="","",IF(B71="","gezählten Betrag eintragen",IF(D71=0,"",IF(D71&lt;0,"weniger Geld in der Kasse als gebucht","mehr Geld in der Kasse als gebucht"))))</f>
        <v/>
      </c>
    </row>
    <row r="72">
      <c r="A72" s="10" t="n"/>
      <c r="B72" s="13" t="n"/>
      <c r="C72" s="15">
        <f>IF(A72="","",ROUND(Einstellungen!$B$5+SUMIFS(Kassenbuch!$F$7:$F$1006,Kassenbuch!$B$7:$B$1006,"&lt;="&amp;A72)-SUMIFS(Kassenbuch!$G$7:$G$1006,Kassenbuch!$B$7:$B$1006,"&lt;="&amp;A72),2))</f>
        <v/>
      </c>
      <c r="D72" s="15">
        <f>IF(OR(A72="",B72=""),"",ROUND(B72-C72,2))</f>
        <v/>
      </c>
      <c r="E72" s="12" t="n"/>
      <c r="F72" s="16">
        <f>IF(A72="","",IF(B72="","gezählten Betrag eintragen",IF(D72=0,"",IF(D72&lt;0,"weniger Geld in der Kasse als gebucht","mehr Geld in der Kasse als gebucht"))))</f>
        <v/>
      </c>
    </row>
    <row r="73">
      <c r="A73" s="10" t="n"/>
      <c r="B73" s="13" t="n"/>
      <c r="C73" s="15">
        <f>IF(A73="","",ROUND(Einstellungen!$B$5+SUMIFS(Kassenbuch!$F$7:$F$1006,Kassenbuch!$B$7:$B$1006,"&lt;="&amp;A73)-SUMIFS(Kassenbuch!$G$7:$G$1006,Kassenbuch!$B$7:$B$1006,"&lt;="&amp;A73),2))</f>
        <v/>
      </c>
      <c r="D73" s="15">
        <f>IF(OR(A73="",B73=""),"",ROUND(B73-C73,2))</f>
        <v/>
      </c>
      <c r="E73" s="12" t="n"/>
      <c r="F73" s="16">
        <f>IF(A73="","",IF(B73="","gezählten Betrag eintragen",IF(D73=0,"",IF(D73&lt;0,"weniger Geld in der Kasse als gebucht","mehr Geld in der Kasse als gebucht"))))</f>
        <v/>
      </c>
    </row>
    <row r="74">
      <c r="A74" s="10" t="n"/>
      <c r="B74" s="13" t="n"/>
      <c r="C74" s="15">
        <f>IF(A74="","",ROUND(Einstellungen!$B$5+SUMIFS(Kassenbuch!$F$7:$F$1006,Kassenbuch!$B$7:$B$1006,"&lt;="&amp;A74)-SUMIFS(Kassenbuch!$G$7:$G$1006,Kassenbuch!$B$7:$B$1006,"&lt;="&amp;A74),2))</f>
        <v/>
      </c>
      <c r="D74" s="15">
        <f>IF(OR(A74="",B74=""),"",ROUND(B74-C74,2))</f>
        <v/>
      </c>
      <c r="E74" s="12" t="n"/>
      <c r="F74" s="16">
        <f>IF(A74="","",IF(B74="","gezählten Betrag eintragen",IF(D74=0,"",IF(D74&lt;0,"weniger Geld in der Kasse als gebucht","mehr Geld in der Kasse als gebucht"))))</f>
        <v/>
      </c>
    </row>
    <row r="75">
      <c r="A75" s="10" t="n"/>
      <c r="B75" s="13" t="n"/>
      <c r="C75" s="15">
        <f>IF(A75="","",ROUND(Einstellungen!$B$5+SUMIFS(Kassenbuch!$F$7:$F$1006,Kassenbuch!$B$7:$B$1006,"&lt;="&amp;A75)-SUMIFS(Kassenbuch!$G$7:$G$1006,Kassenbuch!$B$7:$B$1006,"&lt;="&amp;A75),2))</f>
        <v/>
      </c>
      <c r="D75" s="15">
        <f>IF(OR(A75="",B75=""),"",ROUND(B75-C75,2))</f>
        <v/>
      </c>
      <c r="E75" s="12" t="n"/>
      <c r="F75" s="16">
        <f>IF(A75="","",IF(B75="","gezählten Betrag eintragen",IF(D75=0,"",IF(D75&lt;0,"weniger Geld in der Kasse als gebucht","mehr Geld in der Kasse als gebucht"))))</f>
        <v/>
      </c>
    </row>
    <row r="76">
      <c r="A76" s="10" t="n"/>
      <c r="B76" s="13" t="n"/>
      <c r="C76" s="15">
        <f>IF(A76="","",ROUND(Einstellungen!$B$5+SUMIFS(Kassenbuch!$F$7:$F$1006,Kassenbuch!$B$7:$B$1006,"&lt;="&amp;A76)-SUMIFS(Kassenbuch!$G$7:$G$1006,Kassenbuch!$B$7:$B$1006,"&lt;="&amp;A76),2))</f>
        <v/>
      </c>
      <c r="D76" s="15">
        <f>IF(OR(A76="",B76=""),"",ROUND(B76-C76,2))</f>
        <v/>
      </c>
      <c r="E76" s="12" t="n"/>
      <c r="F76" s="16">
        <f>IF(A76="","",IF(B76="","gezählten Betrag eintragen",IF(D76=0,"",IF(D76&lt;0,"weniger Geld in der Kasse als gebucht","mehr Geld in der Kasse als gebucht"))))</f>
        <v/>
      </c>
    </row>
    <row r="77">
      <c r="A77" s="10" t="n"/>
      <c r="B77" s="13" t="n"/>
      <c r="C77" s="15">
        <f>IF(A77="","",ROUND(Einstellungen!$B$5+SUMIFS(Kassenbuch!$F$7:$F$1006,Kassenbuch!$B$7:$B$1006,"&lt;="&amp;A77)-SUMIFS(Kassenbuch!$G$7:$G$1006,Kassenbuch!$B$7:$B$1006,"&lt;="&amp;A77),2))</f>
        <v/>
      </c>
      <c r="D77" s="15">
        <f>IF(OR(A77="",B77=""),"",ROUND(B77-C77,2))</f>
        <v/>
      </c>
      <c r="E77" s="12" t="n"/>
      <c r="F77" s="16">
        <f>IF(A77="","",IF(B77="","gezählten Betrag eintragen",IF(D77=0,"",IF(D77&lt;0,"weniger Geld in der Kasse als gebucht","mehr Geld in der Kasse als gebucht"))))</f>
        <v/>
      </c>
    </row>
    <row r="78">
      <c r="A78" s="10" t="n"/>
      <c r="B78" s="13" t="n"/>
      <c r="C78" s="15">
        <f>IF(A78="","",ROUND(Einstellungen!$B$5+SUMIFS(Kassenbuch!$F$7:$F$1006,Kassenbuch!$B$7:$B$1006,"&lt;="&amp;A78)-SUMIFS(Kassenbuch!$G$7:$G$1006,Kassenbuch!$B$7:$B$1006,"&lt;="&amp;A78),2))</f>
        <v/>
      </c>
      <c r="D78" s="15">
        <f>IF(OR(A78="",B78=""),"",ROUND(B78-C78,2))</f>
        <v/>
      </c>
      <c r="E78" s="12" t="n"/>
      <c r="F78" s="16">
        <f>IF(A78="","",IF(B78="","gezählten Betrag eintragen",IF(D78=0,"",IF(D78&lt;0,"weniger Geld in der Kasse als gebucht","mehr Geld in der Kasse als gebucht"))))</f>
        <v/>
      </c>
    </row>
    <row r="79">
      <c r="A79" s="10" t="n"/>
      <c r="B79" s="13" t="n"/>
      <c r="C79" s="15">
        <f>IF(A79="","",ROUND(Einstellungen!$B$5+SUMIFS(Kassenbuch!$F$7:$F$1006,Kassenbuch!$B$7:$B$1006,"&lt;="&amp;A79)-SUMIFS(Kassenbuch!$G$7:$G$1006,Kassenbuch!$B$7:$B$1006,"&lt;="&amp;A79),2))</f>
        <v/>
      </c>
      <c r="D79" s="15">
        <f>IF(OR(A79="",B79=""),"",ROUND(B79-C79,2))</f>
        <v/>
      </c>
      <c r="E79" s="12" t="n"/>
      <c r="F79" s="16">
        <f>IF(A79="","",IF(B79="","gezählten Betrag eintragen",IF(D79=0,"",IF(D79&lt;0,"weniger Geld in der Kasse als gebucht","mehr Geld in der Kasse als gebucht"))))</f>
        <v/>
      </c>
    </row>
    <row r="80">
      <c r="A80" s="10" t="n"/>
      <c r="B80" s="13" t="n"/>
      <c r="C80" s="15">
        <f>IF(A80="","",ROUND(Einstellungen!$B$5+SUMIFS(Kassenbuch!$F$7:$F$1006,Kassenbuch!$B$7:$B$1006,"&lt;="&amp;A80)-SUMIFS(Kassenbuch!$G$7:$G$1006,Kassenbuch!$B$7:$B$1006,"&lt;="&amp;A80),2))</f>
        <v/>
      </c>
      <c r="D80" s="15">
        <f>IF(OR(A80="",B80=""),"",ROUND(B80-C80,2))</f>
        <v/>
      </c>
      <c r="E80" s="12" t="n"/>
      <c r="F80" s="16">
        <f>IF(A80="","",IF(B80="","gezählten Betrag eintragen",IF(D80=0,"",IF(D80&lt;0,"weniger Geld in der Kasse als gebucht","mehr Geld in der Kasse als gebucht"))))</f>
        <v/>
      </c>
    </row>
    <row r="81">
      <c r="A81" s="10" t="n"/>
      <c r="B81" s="13" t="n"/>
      <c r="C81" s="15">
        <f>IF(A81="","",ROUND(Einstellungen!$B$5+SUMIFS(Kassenbuch!$F$7:$F$1006,Kassenbuch!$B$7:$B$1006,"&lt;="&amp;A81)-SUMIFS(Kassenbuch!$G$7:$G$1006,Kassenbuch!$B$7:$B$1006,"&lt;="&amp;A81),2))</f>
        <v/>
      </c>
      <c r="D81" s="15">
        <f>IF(OR(A81="",B81=""),"",ROUND(B81-C81,2))</f>
        <v/>
      </c>
      <c r="E81" s="12" t="n"/>
      <c r="F81" s="16">
        <f>IF(A81="","",IF(B81="","gezählten Betrag eintragen",IF(D81=0,"",IF(D81&lt;0,"weniger Geld in der Kasse als gebucht","mehr Geld in der Kasse als gebucht"))))</f>
        <v/>
      </c>
    </row>
    <row r="82">
      <c r="A82" s="10" t="n"/>
      <c r="B82" s="13" t="n"/>
      <c r="C82" s="15">
        <f>IF(A82="","",ROUND(Einstellungen!$B$5+SUMIFS(Kassenbuch!$F$7:$F$1006,Kassenbuch!$B$7:$B$1006,"&lt;="&amp;A82)-SUMIFS(Kassenbuch!$G$7:$G$1006,Kassenbuch!$B$7:$B$1006,"&lt;="&amp;A82),2))</f>
        <v/>
      </c>
      <c r="D82" s="15">
        <f>IF(OR(A82="",B82=""),"",ROUND(B82-C82,2))</f>
        <v/>
      </c>
      <c r="E82" s="12" t="n"/>
      <c r="F82" s="16">
        <f>IF(A82="","",IF(B82="","gezählten Betrag eintragen",IF(D82=0,"",IF(D82&lt;0,"weniger Geld in der Kasse als gebucht","mehr Geld in der Kasse als gebucht"))))</f>
        <v/>
      </c>
    </row>
    <row r="83">
      <c r="A83" s="10" t="n"/>
      <c r="B83" s="13" t="n"/>
      <c r="C83" s="15">
        <f>IF(A83="","",ROUND(Einstellungen!$B$5+SUMIFS(Kassenbuch!$F$7:$F$1006,Kassenbuch!$B$7:$B$1006,"&lt;="&amp;A83)-SUMIFS(Kassenbuch!$G$7:$G$1006,Kassenbuch!$B$7:$B$1006,"&lt;="&amp;A83),2))</f>
        <v/>
      </c>
      <c r="D83" s="15">
        <f>IF(OR(A83="",B83=""),"",ROUND(B83-C83,2))</f>
        <v/>
      </c>
      <c r="E83" s="12" t="n"/>
      <c r="F83" s="16">
        <f>IF(A83="","",IF(B83="","gezählten Betrag eintragen",IF(D83=0,"",IF(D83&lt;0,"weniger Geld in der Kasse als gebucht","mehr Geld in der Kasse als gebucht"))))</f>
        <v/>
      </c>
    </row>
    <row r="84">
      <c r="A84" s="10" t="n"/>
      <c r="B84" s="13" t="n"/>
      <c r="C84" s="15">
        <f>IF(A84="","",ROUND(Einstellungen!$B$5+SUMIFS(Kassenbuch!$F$7:$F$1006,Kassenbuch!$B$7:$B$1006,"&lt;="&amp;A84)-SUMIFS(Kassenbuch!$G$7:$G$1006,Kassenbuch!$B$7:$B$1006,"&lt;="&amp;A84),2))</f>
        <v/>
      </c>
      <c r="D84" s="15">
        <f>IF(OR(A84="",B84=""),"",ROUND(B84-C84,2))</f>
        <v/>
      </c>
      <c r="E84" s="12" t="n"/>
      <c r="F84" s="16">
        <f>IF(A84="","",IF(B84="","gezählten Betrag eintragen",IF(D84=0,"",IF(D84&lt;0,"weniger Geld in der Kasse als gebucht","mehr Geld in der Kasse als gebucht"))))</f>
        <v/>
      </c>
    </row>
    <row r="85">
      <c r="A85" s="10" t="n"/>
      <c r="B85" s="13" t="n"/>
      <c r="C85" s="15">
        <f>IF(A85="","",ROUND(Einstellungen!$B$5+SUMIFS(Kassenbuch!$F$7:$F$1006,Kassenbuch!$B$7:$B$1006,"&lt;="&amp;A85)-SUMIFS(Kassenbuch!$G$7:$G$1006,Kassenbuch!$B$7:$B$1006,"&lt;="&amp;A85),2))</f>
        <v/>
      </c>
      <c r="D85" s="15">
        <f>IF(OR(A85="",B85=""),"",ROUND(B85-C85,2))</f>
        <v/>
      </c>
      <c r="E85" s="12" t="n"/>
      <c r="F85" s="16">
        <f>IF(A85="","",IF(B85="","gezählten Betrag eintragen",IF(D85=0,"",IF(D85&lt;0,"weniger Geld in der Kasse als gebucht","mehr Geld in der Kasse als gebucht"))))</f>
        <v/>
      </c>
    </row>
    <row r="86">
      <c r="A86" s="10" t="n"/>
      <c r="B86" s="13" t="n"/>
      <c r="C86" s="15">
        <f>IF(A86="","",ROUND(Einstellungen!$B$5+SUMIFS(Kassenbuch!$F$7:$F$1006,Kassenbuch!$B$7:$B$1006,"&lt;="&amp;A86)-SUMIFS(Kassenbuch!$G$7:$G$1006,Kassenbuch!$B$7:$B$1006,"&lt;="&amp;A86),2))</f>
        <v/>
      </c>
      <c r="D86" s="15">
        <f>IF(OR(A86="",B86=""),"",ROUND(B86-C86,2))</f>
        <v/>
      </c>
      <c r="E86" s="12" t="n"/>
      <c r="F86" s="16">
        <f>IF(A86="","",IF(B86="","gezählten Betrag eintragen",IF(D86=0,"",IF(D86&lt;0,"weniger Geld in der Kasse als gebucht","mehr Geld in der Kasse als gebucht"))))</f>
        <v/>
      </c>
    </row>
    <row r="87">
      <c r="A87" s="10" t="n"/>
      <c r="B87" s="13" t="n"/>
      <c r="C87" s="15">
        <f>IF(A87="","",ROUND(Einstellungen!$B$5+SUMIFS(Kassenbuch!$F$7:$F$1006,Kassenbuch!$B$7:$B$1006,"&lt;="&amp;A87)-SUMIFS(Kassenbuch!$G$7:$G$1006,Kassenbuch!$B$7:$B$1006,"&lt;="&amp;A87),2))</f>
        <v/>
      </c>
      <c r="D87" s="15">
        <f>IF(OR(A87="",B87=""),"",ROUND(B87-C87,2))</f>
        <v/>
      </c>
      <c r="E87" s="12" t="n"/>
      <c r="F87" s="16">
        <f>IF(A87="","",IF(B87="","gezählten Betrag eintragen",IF(D87=0,"",IF(D87&lt;0,"weniger Geld in der Kasse als gebucht","mehr Geld in der Kasse als gebucht"))))</f>
        <v/>
      </c>
    </row>
    <row r="88">
      <c r="A88" s="10" t="n"/>
      <c r="B88" s="13" t="n"/>
      <c r="C88" s="15">
        <f>IF(A88="","",ROUND(Einstellungen!$B$5+SUMIFS(Kassenbuch!$F$7:$F$1006,Kassenbuch!$B$7:$B$1006,"&lt;="&amp;A88)-SUMIFS(Kassenbuch!$G$7:$G$1006,Kassenbuch!$B$7:$B$1006,"&lt;="&amp;A88),2))</f>
        <v/>
      </c>
      <c r="D88" s="15">
        <f>IF(OR(A88="",B88=""),"",ROUND(B88-C88,2))</f>
        <v/>
      </c>
      <c r="E88" s="12" t="n"/>
      <c r="F88" s="16">
        <f>IF(A88="","",IF(B88="","gezählten Betrag eintragen",IF(D88=0,"",IF(D88&lt;0,"weniger Geld in der Kasse als gebucht","mehr Geld in der Kasse als gebucht"))))</f>
        <v/>
      </c>
    </row>
    <row r="89">
      <c r="A89" s="10" t="n"/>
      <c r="B89" s="13" t="n"/>
      <c r="C89" s="15">
        <f>IF(A89="","",ROUND(Einstellungen!$B$5+SUMIFS(Kassenbuch!$F$7:$F$1006,Kassenbuch!$B$7:$B$1006,"&lt;="&amp;A89)-SUMIFS(Kassenbuch!$G$7:$G$1006,Kassenbuch!$B$7:$B$1006,"&lt;="&amp;A89),2))</f>
        <v/>
      </c>
      <c r="D89" s="15">
        <f>IF(OR(A89="",B89=""),"",ROUND(B89-C89,2))</f>
        <v/>
      </c>
      <c r="E89" s="12" t="n"/>
      <c r="F89" s="16">
        <f>IF(A89="","",IF(B89="","gezählten Betrag eintragen",IF(D89=0,"",IF(D89&lt;0,"weniger Geld in der Kasse als gebucht","mehr Geld in der Kasse als gebucht"))))</f>
        <v/>
      </c>
    </row>
    <row r="90">
      <c r="A90" s="10" t="n"/>
      <c r="B90" s="13" t="n"/>
      <c r="C90" s="15">
        <f>IF(A90="","",ROUND(Einstellungen!$B$5+SUMIFS(Kassenbuch!$F$7:$F$1006,Kassenbuch!$B$7:$B$1006,"&lt;="&amp;A90)-SUMIFS(Kassenbuch!$G$7:$G$1006,Kassenbuch!$B$7:$B$1006,"&lt;="&amp;A90),2))</f>
        <v/>
      </c>
      <c r="D90" s="15">
        <f>IF(OR(A90="",B90=""),"",ROUND(B90-C90,2))</f>
        <v/>
      </c>
      <c r="E90" s="12" t="n"/>
      <c r="F90" s="16">
        <f>IF(A90="","",IF(B90="","gezählten Betrag eintragen",IF(D90=0,"",IF(D90&lt;0,"weniger Geld in der Kasse als gebucht","mehr Geld in der Kasse als gebucht"))))</f>
        <v/>
      </c>
    </row>
    <row r="91">
      <c r="A91" s="10" t="n"/>
      <c r="B91" s="13" t="n"/>
      <c r="C91" s="15">
        <f>IF(A91="","",ROUND(Einstellungen!$B$5+SUMIFS(Kassenbuch!$F$7:$F$1006,Kassenbuch!$B$7:$B$1006,"&lt;="&amp;A91)-SUMIFS(Kassenbuch!$G$7:$G$1006,Kassenbuch!$B$7:$B$1006,"&lt;="&amp;A91),2))</f>
        <v/>
      </c>
      <c r="D91" s="15">
        <f>IF(OR(A91="",B91=""),"",ROUND(B91-C91,2))</f>
        <v/>
      </c>
      <c r="E91" s="12" t="n"/>
      <c r="F91" s="16">
        <f>IF(A91="","",IF(B91="","gezählten Betrag eintragen",IF(D91=0,"",IF(D91&lt;0,"weniger Geld in der Kasse als gebucht","mehr Geld in der Kasse als gebucht"))))</f>
        <v/>
      </c>
    </row>
    <row r="92">
      <c r="A92" s="10" t="n"/>
      <c r="B92" s="13" t="n"/>
      <c r="C92" s="15">
        <f>IF(A92="","",ROUND(Einstellungen!$B$5+SUMIFS(Kassenbuch!$F$7:$F$1006,Kassenbuch!$B$7:$B$1006,"&lt;="&amp;A92)-SUMIFS(Kassenbuch!$G$7:$G$1006,Kassenbuch!$B$7:$B$1006,"&lt;="&amp;A92),2))</f>
        <v/>
      </c>
      <c r="D92" s="15">
        <f>IF(OR(A92="",B92=""),"",ROUND(B92-C92,2))</f>
        <v/>
      </c>
      <c r="E92" s="12" t="n"/>
      <c r="F92" s="16">
        <f>IF(A92="","",IF(B92="","gezählten Betrag eintragen",IF(D92=0,"",IF(D92&lt;0,"weniger Geld in der Kasse als gebucht","mehr Geld in der Kasse als gebucht"))))</f>
        <v/>
      </c>
    </row>
    <row r="93">
      <c r="A93" s="10" t="n"/>
      <c r="B93" s="13" t="n"/>
      <c r="C93" s="15">
        <f>IF(A93="","",ROUND(Einstellungen!$B$5+SUMIFS(Kassenbuch!$F$7:$F$1006,Kassenbuch!$B$7:$B$1006,"&lt;="&amp;A93)-SUMIFS(Kassenbuch!$G$7:$G$1006,Kassenbuch!$B$7:$B$1006,"&lt;="&amp;A93),2))</f>
        <v/>
      </c>
      <c r="D93" s="15">
        <f>IF(OR(A93="",B93=""),"",ROUND(B93-C93,2))</f>
        <v/>
      </c>
      <c r="E93" s="12" t="n"/>
      <c r="F93" s="16">
        <f>IF(A93="","",IF(B93="","gezählten Betrag eintragen",IF(D93=0,"",IF(D93&lt;0,"weniger Geld in der Kasse als gebucht","mehr Geld in der Kasse als gebucht"))))</f>
        <v/>
      </c>
    </row>
    <row r="94">
      <c r="A94" s="10" t="n"/>
      <c r="B94" s="13" t="n"/>
      <c r="C94" s="15">
        <f>IF(A94="","",ROUND(Einstellungen!$B$5+SUMIFS(Kassenbuch!$F$7:$F$1006,Kassenbuch!$B$7:$B$1006,"&lt;="&amp;A94)-SUMIFS(Kassenbuch!$G$7:$G$1006,Kassenbuch!$B$7:$B$1006,"&lt;="&amp;A94),2))</f>
        <v/>
      </c>
      <c r="D94" s="15">
        <f>IF(OR(A94="",B94=""),"",ROUND(B94-C94,2))</f>
        <v/>
      </c>
      <c r="E94" s="12" t="n"/>
      <c r="F94" s="16">
        <f>IF(A94="","",IF(B94="","gezählten Betrag eintragen",IF(D94=0,"",IF(D94&lt;0,"weniger Geld in der Kasse als gebucht","mehr Geld in der Kasse als gebucht"))))</f>
        <v/>
      </c>
    </row>
    <row r="95">
      <c r="A95" s="10" t="n"/>
      <c r="B95" s="13" t="n"/>
      <c r="C95" s="15">
        <f>IF(A95="","",ROUND(Einstellungen!$B$5+SUMIFS(Kassenbuch!$F$7:$F$1006,Kassenbuch!$B$7:$B$1006,"&lt;="&amp;A95)-SUMIFS(Kassenbuch!$G$7:$G$1006,Kassenbuch!$B$7:$B$1006,"&lt;="&amp;A95),2))</f>
        <v/>
      </c>
      <c r="D95" s="15">
        <f>IF(OR(A95="",B95=""),"",ROUND(B95-C95,2))</f>
        <v/>
      </c>
      <c r="E95" s="12" t="n"/>
      <c r="F95" s="16">
        <f>IF(A95="","",IF(B95="","gezählten Betrag eintragen",IF(D95=0,"",IF(D95&lt;0,"weniger Geld in der Kasse als gebucht","mehr Geld in der Kasse als gebucht"))))</f>
        <v/>
      </c>
    </row>
    <row r="96">
      <c r="A96" s="10" t="n"/>
      <c r="B96" s="13" t="n"/>
      <c r="C96" s="15">
        <f>IF(A96="","",ROUND(Einstellungen!$B$5+SUMIFS(Kassenbuch!$F$7:$F$1006,Kassenbuch!$B$7:$B$1006,"&lt;="&amp;A96)-SUMIFS(Kassenbuch!$G$7:$G$1006,Kassenbuch!$B$7:$B$1006,"&lt;="&amp;A96),2))</f>
        <v/>
      </c>
      <c r="D96" s="15">
        <f>IF(OR(A96="",B96=""),"",ROUND(B96-C96,2))</f>
        <v/>
      </c>
      <c r="E96" s="12" t="n"/>
      <c r="F96" s="16">
        <f>IF(A96="","",IF(B96="","gezählten Betrag eintragen",IF(D96=0,"",IF(D96&lt;0,"weniger Geld in der Kasse als gebucht","mehr Geld in der Kasse als gebucht"))))</f>
        <v/>
      </c>
    </row>
    <row r="97">
      <c r="A97" s="10" t="n"/>
      <c r="B97" s="13" t="n"/>
      <c r="C97" s="15">
        <f>IF(A97="","",ROUND(Einstellungen!$B$5+SUMIFS(Kassenbuch!$F$7:$F$1006,Kassenbuch!$B$7:$B$1006,"&lt;="&amp;A97)-SUMIFS(Kassenbuch!$G$7:$G$1006,Kassenbuch!$B$7:$B$1006,"&lt;="&amp;A97),2))</f>
        <v/>
      </c>
      <c r="D97" s="15">
        <f>IF(OR(A97="",B97=""),"",ROUND(B97-C97,2))</f>
        <v/>
      </c>
      <c r="E97" s="12" t="n"/>
      <c r="F97" s="16">
        <f>IF(A97="","",IF(B97="","gezählten Betrag eintragen",IF(D97=0,"",IF(D97&lt;0,"weniger Geld in der Kasse als gebucht","mehr Geld in der Kasse als gebucht"))))</f>
        <v/>
      </c>
    </row>
    <row r="98">
      <c r="A98" s="10" t="n"/>
      <c r="B98" s="13" t="n"/>
      <c r="C98" s="15">
        <f>IF(A98="","",ROUND(Einstellungen!$B$5+SUMIFS(Kassenbuch!$F$7:$F$1006,Kassenbuch!$B$7:$B$1006,"&lt;="&amp;A98)-SUMIFS(Kassenbuch!$G$7:$G$1006,Kassenbuch!$B$7:$B$1006,"&lt;="&amp;A98),2))</f>
        <v/>
      </c>
      <c r="D98" s="15">
        <f>IF(OR(A98="",B98=""),"",ROUND(B98-C98,2))</f>
        <v/>
      </c>
      <c r="E98" s="12" t="n"/>
      <c r="F98" s="16">
        <f>IF(A98="","",IF(B98="","gezählten Betrag eintragen",IF(D98=0,"",IF(D98&lt;0,"weniger Geld in der Kasse als gebucht","mehr Geld in der Kasse als gebucht"))))</f>
        <v/>
      </c>
    </row>
    <row r="99">
      <c r="A99" s="10" t="n"/>
      <c r="B99" s="13" t="n"/>
      <c r="C99" s="15">
        <f>IF(A99="","",ROUND(Einstellungen!$B$5+SUMIFS(Kassenbuch!$F$7:$F$1006,Kassenbuch!$B$7:$B$1006,"&lt;="&amp;A99)-SUMIFS(Kassenbuch!$G$7:$G$1006,Kassenbuch!$B$7:$B$1006,"&lt;="&amp;A99),2))</f>
        <v/>
      </c>
      <c r="D99" s="15">
        <f>IF(OR(A99="",B99=""),"",ROUND(B99-C99,2))</f>
        <v/>
      </c>
      <c r="E99" s="12" t="n"/>
      <c r="F99" s="16">
        <f>IF(A99="","",IF(B99="","gezählten Betrag eintragen",IF(D99=0,"",IF(D99&lt;0,"weniger Geld in der Kasse als gebucht","mehr Geld in der Kasse als gebucht"))))</f>
        <v/>
      </c>
    </row>
    <row r="100">
      <c r="A100" s="10" t="n"/>
      <c r="B100" s="13" t="n"/>
      <c r="C100" s="15">
        <f>IF(A100="","",ROUND(Einstellungen!$B$5+SUMIFS(Kassenbuch!$F$7:$F$1006,Kassenbuch!$B$7:$B$1006,"&lt;="&amp;A100)-SUMIFS(Kassenbuch!$G$7:$G$1006,Kassenbuch!$B$7:$B$1006,"&lt;="&amp;A100),2))</f>
        <v/>
      </c>
      <c r="D100" s="15">
        <f>IF(OR(A100="",B100=""),"",ROUND(B100-C100,2))</f>
        <v/>
      </c>
      <c r="E100" s="12" t="n"/>
      <c r="F100" s="16">
        <f>IF(A100="","",IF(B100="","gezählten Betrag eintragen",IF(D100=0,"",IF(D100&lt;0,"weniger Geld in der Kasse als gebucht","mehr Geld in der Kasse als gebucht"))))</f>
        <v/>
      </c>
    </row>
    <row r="101">
      <c r="A101" s="10" t="n"/>
      <c r="B101" s="13" t="n"/>
      <c r="C101" s="15">
        <f>IF(A101="","",ROUND(Einstellungen!$B$5+SUMIFS(Kassenbuch!$F$7:$F$1006,Kassenbuch!$B$7:$B$1006,"&lt;="&amp;A101)-SUMIFS(Kassenbuch!$G$7:$G$1006,Kassenbuch!$B$7:$B$1006,"&lt;="&amp;A101),2))</f>
        <v/>
      </c>
      <c r="D101" s="15">
        <f>IF(OR(A101="",B101=""),"",ROUND(B101-C101,2))</f>
        <v/>
      </c>
      <c r="E101" s="12" t="n"/>
      <c r="F101" s="16">
        <f>IF(A101="","",IF(B101="","gezählten Betrag eintragen",IF(D101=0,"",IF(D101&lt;0,"weniger Geld in der Kasse als gebucht","mehr Geld in der Kasse als gebucht"))))</f>
        <v/>
      </c>
    </row>
    <row r="102">
      <c r="A102" s="10" t="n"/>
      <c r="B102" s="13" t="n"/>
      <c r="C102" s="15">
        <f>IF(A102="","",ROUND(Einstellungen!$B$5+SUMIFS(Kassenbuch!$F$7:$F$1006,Kassenbuch!$B$7:$B$1006,"&lt;="&amp;A102)-SUMIFS(Kassenbuch!$G$7:$G$1006,Kassenbuch!$B$7:$B$1006,"&lt;="&amp;A102),2))</f>
        <v/>
      </c>
      <c r="D102" s="15">
        <f>IF(OR(A102="",B102=""),"",ROUND(B102-C102,2))</f>
        <v/>
      </c>
      <c r="E102" s="12" t="n"/>
      <c r="F102" s="16">
        <f>IF(A102="","",IF(B102="","gezählten Betrag eintragen",IF(D102=0,"",IF(D102&lt;0,"weniger Geld in der Kasse als gebucht","mehr Geld in der Kasse als gebucht"))))</f>
        <v/>
      </c>
    </row>
    <row r="103">
      <c r="A103" s="10" t="n"/>
      <c r="B103" s="13" t="n"/>
      <c r="C103" s="15">
        <f>IF(A103="","",ROUND(Einstellungen!$B$5+SUMIFS(Kassenbuch!$F$7:$F$1006,Kassenbuch!$B$7:$B$1006,"&lt;="&amp;A103)-SUMIFS(Kassenbuch!$G$7:$G$1006,Kassenbuch!$B$7:$B$1006,"&lt;="&amp;A103),2))</f>
        <v/>
      </c>
      <c r="D103" s="15">
        <f>IF(OR(A103="",B103=""),"",ROUND(B103-C103,2))</f>
        <v/>
      </c>
      <c r="E103" s="12" t="n"/>
      <c r="F103" s="16">
        <f>IF(A103="","",IF(B103="","gezählten Betrag eintragen",IF(D103=0,"",IF(D103&lt;0,"weniger Geld in der Kasse als gebucht","mehr Geld in der Kasse als gebucht"))))</f>
        <v/>
      </c>
    </row>
    <row r="104">
      <c r="A104" s="10" t="n"/>
      <c r="B104" s="13" t="n"/>
      <c r="C104" s="15">
        <f>IF(A104="","",ROUND(Einstellungen!$B$5+SUMIFS(Kassenbuch!$F$7:$F$1006,Kassenbuch!$B$7:$B$1006,"&lt;="&amp;A104)-SUMIFS(Kassenbuch!$G$7:$G$1006,Kassenbuch!$B$7:$B$1006,"&lt;="&amp;A104),2))</f>
        <v/>
      </c>
      <c r="D104" s="15">
        <f>IF(OR(A104="",B104=""),"",ROUND(B104-C104,2))</f>
        <v/>
      </c>
      <c r="E104" s="12" t="n"/>
      <c r="F104" s="16">
        <f>IF(A104="","",IF(B104="","gezählten Betrag eintragen",IF(D104=0,"",IF(D104&lt;0,"weniger Geld in der Kasse als gebucht","mehr Geld in der Kasse als gebucht"))))</f>
        <v/>
      </c>
    </row>
    <row r="105">
      <c r="A105" s="10" t="n"/>
      <c r="B105" s="13" t="n"/>
      <c r="C105" s="15">
        <f>IF(A105="","",ROUND(Einstellungen!$B$5+SUMIFS(Kassenbuch!$F$7:$F$1006,Kassenbuch!$B$7:$B$1006,"&lt;="&amp;A105)-SUMIFS(Kassenbuch!$G$7:$G$1006,Kassenbuch!$B$7:$B$1006,"&lt;="&amp;A105),2))</f>
        <v/>
      </c>
      <c r="D105" s="15">
        <f>IF(OR(A105="",B105=""),"",ROUND(B105-C105,2))</f>
        <v/>
      </c>
      <c r="E105" s="12" t="n"/>
      <c r="F105" s="16">
        <f>IF(A105="","",IF(B105="","gezählten Betrag eintragen",IF(D105=0,"",IF(D105&lt;0,"weniger Geld in der Kasse als gebucht","mehr Geld in der Kasse als gebucht"))))</f>
        <v/>
      </c>
    </row>
    <row r="106">
      <c r="A106" s="10" t="n"/>
      <c r="B106" s="13" t="n"/>
      <c r="C106" s="15">
        <f>IF(A106="","",ROUND(Einstellungen!$B$5+SUMIFS(Kassenbuch!$F$7:$F$1006,Kassenbuch!$B$7:$B$1006,"&lt;="&amp;A106)-SUMIFS(Kassenbuch!$G$7:$G$1006,Kassenbuch!$B$7:$B$1006,"&lt;="&amp;A106),2))</f>
        <v/>
      </c>
      <c r="D106" s="15">
        <f>IF(OR(A106="",B106=""),"",ROUND(B106-C106,2))</f>
        <v/>
      </c>
      <c r="E106" s="12" t="n"/>
      <c r="F106" s="16">
        <f>IF(A106="","",IF(B106="","gezählten Betrag eintragen",IF(D106=0,"",IF(D106&lt;0,"weniger Geld in der Kasse als gebucht","mehr Geld in der Kasse als gebucht"))))</f>
        <v/>
      </c>
    </row>
    <row r="107">
      <c r="A107" s="10" t="n"/>
      <c r="B107" s="13" t="n"/>
      <c r="C107" s="15">
        <f>IF(A107="","",ROUND(Einstellungen!$B$5+SUMIFS(Kassenbuch!$F$7:$F$1006,Kassenbuch!$B$7:$B$1006,"&lt;="&amp;A107)-SUMIFS(Kassenbuch!$G$7:$G$1006,Kassenbuch!$B$7:$B$1006,"&lt;="&amp;A107),2))</f>
        <v/>
      </c>
      <c r="D107" s="15">
        <f>IF(OR(A107="",B107=""),"",ROUND(B107-C107,2))</f>
        <v/>
      </c>
      <c r="E107" s="12" t="n"/>
      <c r="F107" s="16">
        <f>IF(A107="","",IF(B107="","gezählten Betrag eintragen",IF(D107=0,"",IF(D107&lt;0,"weniger Geld in der Kasse als gebucht","mehr Geld in der Kasse als gebucht"))))</f>
        <v/>
      </c>
    </row>
    <row r="108">
      <c r="A108" s="10" t="n"/>
      <c r="B108" s="13" t="n"/>
      <c r="C108" s="15">
        <f>IF(A108="","",ROUND(Einstellungen!$B$5+SUMIFS(Kassenbuch!$F$7:$F$1006,Kassenbuch!$B$7:$B$1006,"&lt;="&amp;A108)-SUMIFS(Kassenbuch!$G$7:$G$1006,Kassenbuch!$B$7:$B$1006,"&lt;="&amp;A108),2))</f>
        <v/>
      </c>
      <c r="D108" s="15">
        <f>IF(OR(A108="",B108=""),"",ROUND(B108-C108,2))</f>
        <v/>
      </c>
      <c r="E108" s="12" t="n"/>
      <c r="F108" s="16">
        <f>IF(A108="","",IF(B108="","gezählten Betrag eintragen",IF(D108=0,"",IF(D108&lt;0,"weniger Geld in der Kasse als gebucht","mehr Geld in der Kasse als gebucht"))))</f>
        <v/>
      </c>
    </row>
    <row r="109">
      <c r="A109" s="10" t="n"/>
      <c r="B109" s="13" t="n"/>
      <c r="C109" s="15">
        <f>IF(A109="","",ROUND(Einstellungen!$B$5+SUMIFS(Kassenbuch!$F$7:$F$1006,Kassenbuch!$B$7:$B$1006,"&lt;="&amp;A109)-SUMIFS(Kassenbuch!$G$7:$G$1006,Kassenbuch!$B$7:$B$1006,"&lt;="&amp;A109),2))</f>
        <v/>
      </c>
      <c r="D109" s="15">
        <f>IF(OR(A109="",B109=""),"",ROUND(B109-C109,2))</f>
        <v/>
      </c>
      <c r="E109" s="12" t="n"/>
      <c r="F109" s="16">
        <f>IF(A109="","",IF(B109="","gezählten Betrag eintragen",IF(D109=0,"",IF(D109&lt;0,"weniger Geld in der Kasse als gebucht","mehr Geld in der Kasse als gebucht"))))</f>
        <v/>
      </c>
    </row>
    <row r="110">
      <c r="A110" s="10" t="n"/>
      <c r="B110" s="13" t="n"/>
      <c r="C110" s="15">
        <f>IF(A110="","",ROUND(Einstellungen!$B$5+SUMIFS(Kassenbuch!$F$7:$F$1006,Kassenbuch!$B$7:$B$1006,"&lt;="&amp;A110)-SUMIFS(Kassenbuch!$G$7:$G$1006,Kassenbuch!$B$7:$B$1006,"&lt;="&amp;A110),2))</f>
        <v/>
      </c>
      <c r="D110" s="15">
        <f>IF(OR(A110="",B110=""),"",ROUND(B110-C110,2))</f>
        <v/>
      </c>
      <c r="E110" s="12" t="n"/>
      <c r="F110" s="16">
        <f>IF(A110="","",IF(B110="","gezählten Betrag eintragen",IF(D110=0,"",IF(D110&lt;0,"weniger Geld in der Kasse als gebucht","mehr Geld in der Kasse als gebucht"))))</f>
        <v/>
      </c>
    </row>
    <row r="111">
      <c r="A111" s="10" t="n"/>
      <c r="B111" s="13" t="n"/>
      <c r="C111" s="15">
        <f>IF(A111="","",ROUND(Einstellungen!$B$5+SUMIFS(Kassenbuch!$F$7:$F$1006,Kassenbuch!$B$7:$B$1006,"&lt;="&amp;A111)-SUMIFS(Kassenbuch!$G$7:$G$1006,Kassenbuch!$B$7:$B$1006,"&lt;="&amp;A111),2))</f>
        <v/>
      </c>
      <c r="D111" s="15">
        <f>IF(OR(A111="",B111=""),"",ROUND(B111-C111,2))</f>
        <v/>
      </c>
      <c r="E111" s="12" t="n"/>
      <c r="F111" s="16">
        <f>IF(A111="","",IF(B111="","gezählten Betrag eintragen",IF(D111=0,"",IF(D111&lt;0,"weniger Geld in der Kasse als gebucht","mehr Geld in der Kasse als gebucht"))))</f>
        <v/>
      </c>
    </row>
    <row r="112">
      <c r="A112" s="10" t="n"/>
      <c r="B112" s="13" t="n"/>
      <c r="C112" s="15">
        <f>IF(A112="","",ROUND(Einstellungen!$B$5+SUMIFS(Kassenbuch!$F$7:$F$1006,Kassenbuch!$B$7:$B$1006,"&lt;="&amp;A112)-SUMIFS(Kassenbuch!$G$7:$G$1006,Kassenbuch!$B$7:$B$1006,"&lt;="&amp;A112),2))</f>
        <v/>
      </c>
      <c r="D112" s="15">
        <f>IF(OR(A112="",B112=""),"",ROUND(B112-C112,2))</f>
        <v/>
      </c>
      <c r="E112" s="12" t="n"/>
      <c r="F112" s="16">
        <f>IF(A112="","",IF(B112="","gezählten Betrag eintragen",IF(D112=0,"",IF(D112&lt;0,"weniger Geld in der Kasse als gebucht","mehr Geld in der Kasse als gebucht"))))</f>
        <v/>
      </c>
    </row>
    <row r="113">
      <c r="A113" s="10" t="n"/>
      <c r="B113" s="13" t="n"/>
      <c r="C113" s="15">
        <f>IF(A113="","",ROUND(Einstellungen!$B$5+SUMIFS(Kassenbuch!$F$7:$F$1006,Kassenbuch!$B$7:$B$1006,"&lt;="&amp;A113)-SUMIFS(Kassenbuch!$G$7:$G$1006,Kassenbuch!$B$7:$B$1006,"&lt;="&amp;A113),2))</f>
        <v/>
      </c>
      <c r="D113" s="15">
        <f>IF(OR(A113="",B113=""),"",ROUND(B113-C113,2))</f>
        <v/>
      </c>
      <c r="E113" s="12" t="n"/>
      <c r="F113" s="16">
        <f>IF(A113="","",IF(B113="","gezählten Betrag eintragen",IF(D113=0,"",IF(D113&lt;0,"weniger Geld in der Kasse als gebucht","mehr Geld in der Kasse als gebucht"))))</f>
        <v/>
      </c>
    </row>
    <row r="114">
      <c r="A114" s="10" t="n"/>
      <c r="B114" s="13" t="n"/>
      <c r="C114" s="15">
        <f>IF(A114="","",ROUND(Einstellungen!$B$5+SUMIFS(Kassenbuch!$F$7:$F$1006,Kassenbuch!$B$7:$B$1006,"&lt;="&amp;A114)-SUMIFS(Kassenbuch!$G$7:$G$1006,Kassenbuch!$B$7:$B$1006,"&lt;="&amp;A114),2))</f>
        <v/>
      </c>
      <c r="D114" s="15">
        <f>IF(OR(A114="",B114=""),"",ROUND(B114-C114,2))</f>
        <v/>
      </c>
      <c r="E114" s="12" t="n"/>
      <c r="F114" s="16">
        <f>IF(A114="","",IF(B114="","gezählten Betrag eintragen",IF(D114=0,"",IF(D114&lt;0,"weniger Geld in der Kasse als gebucht","mehr Geld in der Kasse als gebucht"))))</f>
        <v/>
      </c>
    </row>
    <row r="115">
      <c r="A115" s="10" t="n"/>
      <c r="B115" s="13" t="n"/>
      <c r="C115" s="15">
        <f>IF(A115="","",ROUND(Einstellungen!$B$5+SUMIFS(Kassenbuch!$F$7:$F$1006,Kassenbuch!$B$7:$B$1006,"&lt;="&amp;A115)-SUMIFS(Kassenbuch!$G$7:$G$1006,Kassenbuch!$B$7:$B$1006,"&lt;="&amp;A115),2))</f>
        <v/>
      </c>
      <c r="D115" s="15">
        <f>IF(OR(A115="",B115=""),"",ROUND(B115-C115,2))</f>
        <v/>
      </c>
      <c r="E115" s="12" t="n"/>
      <c r="F115" s="16">
        <f>IF(A115="","",IF(B115="","gezählten Betrag eintragen",IF(D115=0,"",IF(D115&lt;0,"weniger Geld in der Kasse als gebucht","mehr Geld in der Kasse als gebucht"))))</f>
        <v/>
      </c>
    </row>
    <row r="116">
      <c r="A116" s="10" t="n"/>
      <c r="B116" s="13" t="n"/>
      <c r="C116" s="15">
        <f>IF(A116="","",ROUND(Einstellungen!$B$5+SUMIFS(Kassenbuch!$F$7:$F$1006,Kassenbuch!$B$7:$B$1006,"&lt;="&amp;A116)-SUMIFS(Kassenbuch!$G$7:$G$1006,Kassenbuch!$B$7:$B$1006,"&lt;="&amp;A116),2))</f>
        <v/>
      </c>
      <c r="D116" s="15">
        <f>IF(OR(A116="",B116=""),"",ROUND(B116-C116,2))</f>
        <v/>
      </c>
      <c r="E116" s="12" t="n"/>
      <c r="F116" s="16">
        <f>IF(A116="","",IF(B116="","gezählten Betrag eintragen",IF(D116=0,"",IF(D116&lt;0,"weniger Geld in der Kasse als gebucht","mehr Geld in der Kasse als gebucht"))))</f>
        <v/>
      </c>
    </row>
    <row r="117">
      <c r="A117" s="10" t="n"/>
      <c r="B117" s="13" t="n"/>
      <c r="C117" s="15">
        <f>IF(A117="","",ROUND(Einstellungen!$B$5+SUMIFS(Kassenbuch!$F$7:$F$1006,Kassenbuch!$B$7:$B$1006,"&lt;="&amp;A117)-SUMIFS(Kassenbuch!$G$7:$G$1006,Kassenbuch!$B$7:$B$1006,"&lt;="&amp;A117),2))</f>
        <v/>
      </c>
      <c r="D117" s="15">
        <f>IF(OR(A117="",B117=""),"",ROUND(B117-C117,2))</f>
        <v/>
      </c>
      <c r="E117" s="12" t="n"/>
      <c r="F117" s="16">
        <f>IF(A117="","",IF(B117="","gezählten Betrag eintragen",IF(D117=0,"",IF(D117&lt;0,"weniger Geld in der Kasse als gebucht","mehr Geld in der Kasse als gebucht"))))</f>
        <v/>
      </c>
    </row>
    <row r="118">
      <c r="A118" s="10" t="n"/>
      <c r="B118" s="13" t="n"/>
      <c r="C118" s="15">
        <f>IF(A118="","",ROUND(Einstellungen!$B$5+SUMIFS(Kassenbuch!$F$7:$F$1006,Kassenbuch!$B$7:$B$1006,"&lt;="&amp;A118)-SUMIFS(Kassenbuch!$G$7:$G$1006,Kassenbuch!$B$7:$B$1006,"&lt;="&amp;A118),2))</f>
        <v/>
      </c>
      <c r="D118" s="15">
        <f>IF(OR(A118="",B118=""),"",ROUND(B118-C118,2))</f>
        <v/>
      </c>
      <c r="E118" s="12" t="n"/>
      <c r="F118" s="16">
        <f>IF(A118="","",IF(B118="","gezählten Betrag eintragen",IF(D118=0,"",IF(D118&lt;0,"weniger Geld in der Kasse als gebucht","mehr Geld in der Kasse als gebucht"))))</f>
        <v/>
      </c>
    </row>
    <row r="119">
      <c r="A119" s="10" t="n"/>
      <c r="B119" s="13" t="n"/>
      <c r="C119" s="15">
        <f>IF(A119="","",ROUND(Einstellungen!$B$5+SUMIFS(Kassenbuch!$F$7:$F$1006,Kassenbuch!$B$7:$B$1006,"&lt;="&amp;A119)-SUMIFS(Kassenbuch!$G$7:$G$1006,Kassenbuch!$B$7:$B$1006,"&lt;="&amp;A119),2))</f>
        <v/>
      </c>
      <c r="D119" s="15">
        <f>IF(OR(A119="",B119=""),"",ROUND(B119-C119,2))</f>
        <v/>
      </c>
      <c r="E119" s="12" t="n"/>
      <c r="F119" s="16">
        <f>IF(A119="","",IF(B119="","gezählten Betrag eintragen",IF(D119=0,"",IF(D119&lt;0,"weniger Geld in der Kasse als gebucht","mehr Geld in der Kasse als gebucht"))))</f>
        <v/>
      </c>
    </row>
    <row r="120">
      <c r="A120" s="10" t="n"/>
      <c r="B120" s="13" t="n"/>
      <c r="C120" s="15">
        <f>IF(A120="","",ROUND(Einstellungen!$B$5+SUMIFS(Kassenbuch!$F$7:$F$1006,Kassenbuch!$B$7:$B$1006,"&lt;="&amp;A120)-SUMIFS(Kassenbuch!$G$7:$G$1006,Kassenbuch!$B$7:$B$1006,"&lt;="&amp;A120),2))</f>
        <v/>
      </c>
      <c r="D120" s="15">
        <f>IF(OR(A120="",B120=""),"",ROUND(B120-C120,2))</f>
        <v/>
      </c>
      <c r="E120" s="12" t="n"/>
      <c r="F120" s="16">
        <f>IF(A120="","",IF(B120="","gezählten Betrag eintragen",IF(D120=0,"",IF(D120&lt;0,"weniger Geld in der Kasse als gebucht","mehr Geld in der Kasse als gebucht"))))</f>
        <v/>
      </c>
    </row>
    <row r="121">
      <c r="A121" s="10" t="n"/>
      <c r="B121" s="13" t="n"/>
      <c r="C121" s="15">
        <f>IF(A121="","",ROUND(Einstellungen!$B$5+SUMIFS(Kassenbuch!$F$7:$F$1006,Kassenbuch!$B$7:$B$1006,"&lt;="&amp;A121)-SUMIFS(Kassenbuch!$G$7:$G$1006,Kassenbuch!$B$7:$B$1006,"&lt;="&amp;A121),2))</f>
        <v/>
      </c>
      <c r="D121" s="15">
        <f>IF(OR(A121="",B121=""),"",ROUND(B121-C121,2))</f>
        <v/>
      </c>
      <c r="E121" s="12" t="n"/>
      <c r="F121" s="16">
        <f>IF(A121="","",IF(B121="","gezählten Betrag eintragen",IF(D121=0,"",IF(D121&lt;0,"weniger Geld in der Kasse als gebucht","mehr Geld in der Kasse als gebucht"))))</f>
        <v/>
      </c>
    </row>
    <row r="122">
      <c r="A122" s="10" t="n"/>
      <c r="B122" s="13" t="n"/>
      <c r="C122" s="15">
        <f>IF(A122="","",ROUND(Einstellungen!$B$5+SUMIFS(Kassenbuch!$F$7:$F$1006,Kassenbuch!$B$7:$B$1006,"&lt;="&amp;A122)-SUMIFS(Kassenbuch!$G$7:$G$1006,Kassenbuch!$B$7:$B$1006,"&lt;="&amp;A122),2))</f>
        <v/>
      </c>
      <c r="D122" s="15">
        <f>IF(OR(A122="",B122=""),"",ROUND(B122-C122,2))</f>
        <v/>
      </c>
      <c r="E122" s="12" t="n"/>
      <c r="F122" s="16">
        <f>IF(A122="","",IF(B122="","gezählten Betrag eintragen",IF(D122=0,"",IF(D122&lt;0,"weniger Geld in der Kasse als gebucht","mehr Geld in der Kasse als gebucht"))))</f>
        <v/>
      </c>
    </row>
    <row r="123">
      <c r="A123" s="10" t="n"/>
      <c r="B123" s="13" t="n"/>
      <c r="C123" s="15">
        <f>IF(A123="","",ROUND(Einstellungen!$B$5+SUMIFS(Kassenbuch!$F$7:$F$1006,Kassenbuch!$B$7:$B$1006,"&lt;="&amp;A123)-SUMIFS(Kassenbuch!$G$7:$G$1006,Kassenbuch!$B$7:$B$1006,"&lt;="&amp;A123),2))</f>
        <v/>
      </c>
      <c r="D123" s="15">
        <f>IF(OR(A123="",B123=""),"",ROUND(B123-C123,2))</f>
        <v/>
      </c>
      <c r="E123" s="12" t="n"/>
      <c r="F123" s="16">
        <f>IF(A123="","",IF(B123="","gezählten Betrag eintragen",IF(D123=0,"",IF(D123&lt;0,"weniger Geld in der Kasse als gebucht","mehr Geld in der Kasse als gebucht"))))</f>
        <v/>
      </c>
    </row>
    <row r="124">
      <c r="A124" s="10" t="n"/>
      <c r="B124" s="13" t="n"/>
      <c r="C124" s="15">
        <f>IF(A124="","",ROUND(Einstellungen!$B$5+SUMIFS(Kassenbuch!$F$7:$F$1006,Kassenbuch!$B$7:$B$1006,"&lt;="&amp;A124)-SUMIFS(Kassenbuch!$G$7:$G$1006,Kassenbuch!$B$7:$B$1006,"&lt;="&amp;A124),2))</f>
        <v/>
      </c>
      <c r="D124" s="15">
        <f>IF(OR(A124="",B124=""),"",ROUND(B124-C124,2))</f>
        <v/>
      </c>
      <c r="E124" s="12" t="n"/>
      <c r="F124" s="16">
        <f>IF(A124="","",IF(B124="","gezählten Betrag eintragen",IF(D124=0,"",IF(D124&lt;0,"weniger Geld in der Kasse als gebucht","mehr Geld in der Kasse als gebucht"))))</f>
        <v/>
      </c>
    </row>
    <row r="125">
      <c r="A125" s="10" t="n"/>
      <c r="B125" s="13" t="n"/>
      <c r="C125" s="15">
        <f>IF(A125="","",ROUND(Einstellungen!$B$5+SUMIFS(Kassenbuch!$F$7:$F$1006,Kassenbuch!$B$7:$B$1006,"&lt;="&amp;A125)-SUMIFS(Kassenbuch!$G$7:$G$1006,Kassenbuch!$B$7:$B$1006,"&lt;="&amp;A125),2))</f>
        <v/>
      </c>
      <c r="D125" s="15">
        <f>IF(OR(A125="",B125=""),"",ROUND(B125-C125,2))</f>
        <v/>
      </c>
      <c r="E125" s="12" t="n"/>
      <c r="F125" s="16">
        <f>IF(A125="","",IF(B125="","gezählten Betrag eintragen",IF(D125=0,"",IF(D125&lt;0,"weniger Geld in der Kasse als gebucht","mehr Geld in der Kasse als gebucht"))))</f>
        <v/>
      </c>
    </row>
    <row r="126">
      <c r="A126" s="10" t="n"/>
      <c r="B126" s="13" t="n"/>
      <c r="C126" s="15">
        <f>IF(A126="","",ROUND(Einstellungen!$B$5+SUMIFS(Kassenbuch!$F$7:$F$1006,Kassenbuch!$B$7:$B$1006,"&lt;="&amp;A126)-SUMIFS(Kassenbuch!$G$7:$G$1006,Kassenbuch!$B$7:$B$1006,"&lt;="&amp;A126),2))</f>
        <v/>
      </c>
      <c r="D126" s="15">
        <f>IF(OR(A126="",B126=""),"",ROUND(B126-C126,2))</f>
        <v/>
      </c>
      <c r="E126" s="12" t="n"/>
      <c r="F126" s="16">
        <f>IF(A126="","",IF(B126="","gezählten Betrag eintragen",IF(D126=0,"",IF(D126&lt;0,"weniger Geld in der Kasse als gebucht","mehr Geld in der Kasse als gebucht"))))</f>
        <v/>
      </c>
    </row>
    <row r="127">
      <c r="A127" s="10" t="n"/>
      <c r="B127" s="13" t="n"/>
      <c r="C127" s="15">
        <f>IF(A127="","",ROUND(Einstellungen!$B$5+SUMIFS(Kassenbuch!$F$7:$F$1006,Kassenbuch!$B$7:$B$1006,"&lt;="&amp;A127)-SUMIFS(Kassenbuch!$G$7:$G$1006,Kassenbuch!$B$7:$B$1006,"&lt;="&amp;A127),2))</f>
        <v/>
      </c>
      <c r="D127" s="15">
        <f>IF(OR(A127="",B127=""),"",ROUND(B127-C127,2))</f>
        <v/>
      </c>
      <c r="E127" s="12" t="n"/>
      <c r="F127" s="16">
        <f>IF(A127="","",IF(B127="","gezählten Betrag eintragen",IF(D127=0,"",IF(D127&lt;0,"weniger Geld in der Kasse als gebucht","mehr Geld in der Kasse als gebucht"))))</f>
        <v/>
      </c>
    </row>
    <row r="128">
      <c r="A128" s="10" t="n"/>
      <c r="B128" s="13" t="n"/>
      <c r="C128" s="15">
        <f>IF(A128="","",ROUND(Einstellungen!$B$5+SUMIFS(Kassenbuch!$F$7:$F$1006,Kassenbuch!$B$7:$B$1006,"&lt;="&amp;A128)-SUMIFS(Kassenbuch!$G$7:$G$1006,Kassenbuch!$B$7:$B$1006,"&lt;="&amp;A128),2))</f>
        <v/>
      </c>
      <c r="D128" s="15">
        <f>IF(OR(A128="",B128=""),"",ROUND(B128-C128,2))</f>
        <v/>
      </c>
      <c r="E128" s="12" t="n"/>
      <c r="F128" s="16">
        <f>IF(A128="","",IF(B128="","gezählten Betrag eintragen",IF(D128=0,"",IF(D128&lt;0,"weniger Geld in der Kasse als gebucht","mehr Geld in der Kasse als gebucht"))))</f>
        <v/>
      </c>
    </row>
    <row r="129">
      <c r="A129" s="10" t="n"/>
      <c r="B129" s="13" t="n"/>
      <c r="C129" s="15">
        <f>IF(A129="","",ROUND(Einstellungen!$B$5+SUMIFS(Kassenbuch!$F$7:$F$1006,Kassenbuch!$B$7:$B$1006,"&lt;="&amp;A129)-SUMIFS(Kassenbuch!$G$7:$G$1006,Kassenbuch!$B$7:$B$1006,"&lt;="&amp;A129),2))</f>
        <v/>
      </c>
      <c r="D129" s="15">
        <f>IF(OR(A129="",B129=""),"",ROUND(B129-C129,2))</f>
        <v/>
      </c>
      <c r="E129" s="12" t="n"/>
      <c r="F129" s="16">
        <f>IF(A129="","",IF(B129="","gezählten Betrag eintragen",IF(D129=0,"",IF(D129&lt;0,"weniger Geld in der Kasse als gebucht","mehr Geld in der Kasse als gebucht"))))</f>
        <v/>
      </c>
    </row>
    <row r="130">
      <c r="A130" s="10" t="n"/>
      <c r="B130" s="13" t="n"/>
      <c r="C130" s="15">
        <f>IF(A130="","",ROUND(Einstellungen!$B$5+SUMIFS(Kassenbuch!$F$7:$F$1006,Kassenbuch!$B$7:$B$1006,"&lt;="&amp;A130)-SUMIFS(Kassenbuch!$G$7:$G$1006,Kassenbuch!$B$7:$B$1006,"&lt;="&amp;A130),2))</f>
        <v/>
      </c>
      <c r="D130" s="15">
        <f>IF(OR(A130="",B130=""),"",ROUND(B130-C130,2))</f>
        <v/>
      </c>
      <c r="E130" s="12" t="n"/>
      <c r="F130" s="16">
        <f>IF(A130="","",IF(B130="","gezählten Betrag eintragen",IF(D130=0,"",IF(D130&lt;0,"weniger Geld in der Kasse als gebucht","mehr Geld in der Kasse als gebucht"))))</f>
        <v/>
      </c>
    </row>
    <row r="131">
      <c r="A131" s="10" t="n"/>
      <c r="B131" s="13" t="n"/>
      <c r="C131" s="15">
        <f>IF(A131="","",ROUND(Einstellungen!$B$5+SUMIFS(Kassenbuch!$F$7:$F$1006,Kassenbuch!$B$7:$B$1006,"&lt;="&amp;A131)-SUMIFS(Kassenbuch!$G$7:$G$1006,Kassenbuch!$B$7:$B$1006,"&lt;="&amp;A131),2))</f>
        <v/>
      </c>
      <c r="D131" s="15">
        <f>IF(OR(A131="",B131=""),"",ROUND(B131-C131,2))</f>
        <v/>
      </c>
      <c r="E131" s="12" t="n"/>
      <c r="F131" s="16">
        <f>IF(A131="","",IF(B131="","gezählten Betrag eintragen",IF(D131=0,"",IF(D131&lt;0,"weniger Geld in der Kasse als gebucht","mehr Geld in der Kasse als gebucht"))))</f>
        <v/>
      </c>
    </row>
    <row r="132">
      <c r="A132" s="10" t="n"/>
      <c r="B132" s="13" t="n"/>
      <c r="C132" s="15">
        <f>IF(A132="","",ROUND(Einstellungen!$B$5+SUMIFS(Kassenbuch!$F$7:$F$1006,Kassenbuch!$B$7:$B$1006,"&lt;="&amp;A132)-SUMIFS(Kassenbuch!$G$7:$G$1006,Kassenbuch!$B$7:$B$1006,"&lt;="&amp;A132),2))</f>
        <v/>
      </c>
      <c r="D132" s="15">
        <f>IF(OR(A132="",B132=""),"",ROUND(B132-C132,2))</f>
        <v/>
      </c>
      <c r="E132" s="12" t="n"/>
      <c r="F132" s="16">
        <f>IF(A132="","",IF(B132="","gezählten Betrag eintragen",IF(D132=0,"",IF(D132&lt;0,"weniger Geld in der Kasse als gebucht","mehr Geld in der Kasse als gebucht"))))</f>
        <v/>
      </c>
    </row>
    <row r="133">
      <c r="A133" s="10" t="n"/>
      <c r="B133" s="13" t="n"/>
      <c r="C133" s="15">
        <f>IF(A133="","",ROUND(Einstellungen!$B$5+SUMIFS(Kassenbuch!$F$7:$F$1006,Kassenbuch!$B$7:$B$1006,"&lt;="&amp;A133)-SUMIFS(Kassenbuch!$G$7:$G$1006,Kassenbuch!$B$7:$B$1006,"&lt;="&amp;A133),2))</f>
        <v/>
      </c>
      <c r="D133" s="15">
        <f>IF(OR(A133="",B133=""),"",ROUND(B133-C133,2))</f>
        <v/>
      </c>
      <c r="E133" s="12" t="n"/>
      <c r="F133" s="16">
        <f>IF(A133="","",IF(B133="","gezählten Betrag eintragen",IF(D133=0,"",IF(D133&lt;0,"weniger Geld in der Kasse als gebucht","mehr Geld in der Kasse als gebucht"))))</f>
        <v/>
      </c>
    </row>
    <row r="134">
      <c r="A134" s="10" t="n"/>
      <c r="B134" s="13" t="n"/>
      <c r="C134" s="15">
        <f>IF(A134="","",ROUND(Einstellungen!$B$5+SUMIFS(Kassenbuch!$F$7:$F$1006,Kassenbuch!$B$7:$B$1006,"&lt;="&amp;A134)-SUMIFS(Kassenbuch!$G$7:$G$1006,Kassenbuch!$B$7:$B$1006,"&lt;="&amp;A134),2))</f>
        <v/>
      </c>
      <c r="D134" s="15">
        <f>IF(OR(A134="",B134=""),"",ROUND(B134-C134,2))</f>
        <v/>
      </c>
      <c r="E134" s="12" t="n"/>
      <c r="F134" s="16">
        <f>IF(A134="","",IF(B134="","gezählten Betrag eintragen",IF(D134=0,"",IF(D134&lt;0,"weniger Geld in der Kasse als gebucht","mehr Geld in der Kasse als gebucht"))))</f>
        <v/>
      </c>
    </row>
    <row r="135">
      <c r="A135" s="10" t="n"/>
      <c r="B135" s="13" t="n"/>
      <c r="C135" s="15">
        <f>IF(A135="","",ROUND(Einstellungen!$B$5+SUMIFS(Kassenbuch!$F$7:$F$1006,Kassenbuch!$B$7:$B$1006,"&lt;="&amp;A135)-SUMIFS(Kassenbuch!$G$7:$G$1006,Kassenbuch!$B$7:$B$1006,"&lt;="&amp;A135),2))</f>
        <v/>
      </c>
      <c r="D135" s="15">
        <f>IF(OR(A135="",B135=""),"",ROUND(B135-C135,2))</f>
        <v/>
      </c>
      <c r="E135" s="12" t="n"/>
      <c r="F135" s="16">
        <f>IF(A135="","",IF(B135="","gezählten Betrag eintragen",IF(D135=0,"",IF(D135&lt;0,"weniger Geld in der Kasse als gebucht","mehr Geld in der Kasse als gebucht"))))</f>
        <v/>
      </c>
    </row>
    <row r="136">
      <c r="A136" s="10" t="n"/>
      <c r="B136" s="13" t="n"/>
      <c r="C136" s="15">
        <f>IF(A136="","",ROUND(Einstellungen!$B$5+SUMIFS(Kassenbuch!$F$7:$F$1006,Kassenbuch!$B$7:$B$1006,"&lt;="&amp;A136)-SUMIFS(Kassenbuch!$G$7:$G$1006,Kassenbuch!$B$7:$B$1006,"&lt;="&amp;A136),2))</f>
        <v/>
      </c>
      <c r="D136" s="15">
        <f>IF(OR(A136="",B136=""),"",ROUND(B136-C136,2))</f>
        <v/>
      </c>
      <c r="E136" s="12" t="n"/>
      <c r="F136" s="16">
        <f>IF(A136="","",IF(B136="","gezählten Betrag eintragen",IF(D136=0,"",IF(D136&lt;0,"weniger Geld in der Kasse als gebucht","mehr Geld in der Kasse als gebucht"))))</f>
        <v/>
      </c>
    </row>
    <row r="137">
      <c r="A137" s="10" t="n"/>
      <c r="B137" s="13" t="n"/>
      <c r="C137" s="15">
        <f>IF(A137="","",ROUND(Einstellungen!$B$5+SUMIFS(Kassenbuch!$F$7:$F$1006,Kassenbuch!$B$7:$B$1006,"&lt;="&amp;A137)-SUMIFS(Kassenbuch!$G$7:$G$1006,Kassenbuch!$B$7:$B$1006,"&lt;="&amp;A137),2))</f>
        <v/>
      </c>
      <c r="D137" s="15">
        <f>IF(OR(A137="",B137=""),"",ROUND(B137-C137,2))</f>
        <v/>
      </c>
      <c r="E137" s="12" t="n"/>
      <c r="F137" s="16">
        <f>IF(A137="","",IF(B137="","gezählten Betrag eintragen",IF(D137=0,"",IF(D137&lt;0,"weniger Geld in der Kasse als gebucht","mehr Geld in der Kasse als gebucht"))))</f>
        <v/>
      </c>
    </row>
    <row r="138">
      <c r="A138" s="10" t="n"/>
      <c r="B138" s="13" t="n"/>
      <c r="C138" s="15">
        <f>IF(A138="","",ROUND(Einstellungen!$B$5+SUMIFS(Kassenbuch!$F$7:$F$1006,Kassenbuch!$B$7:$B$1006,"&lt;="&amp;A138)-SUMIFS(Kassenbuch!$G$7:$G$1006,Kassenbuch!$B$7:$B$1006,"&lt;="&amp;A138),2))</f>
        <v/>
      </c>
      <c r="D138" s="15">
        <f>IF(OR(A138="",B138=""),"",ROUND(B138-C138,2))</f>
        <v/>
      </c>
      <c r="E138" s="12" t="n"/>
      <c r="F138" s="16">
        <f>IF(A138="","",IF(B138="","gezählten Betrag eintragen",IF(D138=0,"",IF(D138&lt;0,"weniger Geld in der Kasse als gebucht","mehr Geld in der Kasse als gebucht"))))</f>
        <v/>
      </c>
    </row>
    <row r="139">
      <c r="A139" s="10" t="n"/>
      <c r="B139" s="13" t="n"/>
      <c r="C139" s="15">
        <f>IF(A139="","",ROUND(Einstellungen!$B$5+SUMIFS(Kassenbuch!$F$7:$F$1006,Kassenbuch!$B$7:$B$1006,"&lt;="&amp;A139)-SUMIFS(Kassenbuch!$G$7:$G$1006,Kassenbuch!$B$7:$B$1006,"&lt;="&amp;A139),2))</f>
        <v/>
      </c>
      <c r="D139" s="15">
        <f>IF(OR(A139="",B139=""),"",ROUND(B139-C139,2))</f>
        <v/>
      </c>
      <c r="E139" s="12" t="n"/>
      <c r="F139" s="16">
        <f>IF(A139="","",IF(B139="","gezählten Betrag eintragen",IF(D139=0,"",IF(D139&lt;0,"weniger Geld in der Kasse als gebucht","mehr Geld in der Kasse als gebucht"))))</f>
        <v/>
      </c>
    </row>
    <row r="140">
      <c r="A140" s="10" t="n"/>
      <c r="B140" s="13" t="n"/>
      <c r="C140" s="15">
        <f>IF(A140="","",ROUND(Einstellungen!$B$5+SUMIFS(Kassenbuch!$F$7:$F$1006,Kassenbuch!$B$7:$B$1006,"&lt;="&amp;A140)-SUMIFS(Kassenbuch!$G$7:$G$1006,Kassenbuch!$B$7:$B$1006,"&lt;="&amp;A140),2))</f>
        <v/>
      </c>
      <c r="D140" s="15">
        <f>IF(OR(A140="",B140=""),"",ROUND(B140-C140,2))</f>
        <v/>
      </c>
      <c r="E140" s="12" t="n"/>
      <c r="F140" s="16">
        <f>IF(A140="","",IF(B140="","gezählten Betrag eintragen",IF(D140=0,"",IF(D140&lt;0,"weniger Geld in der Kasse als gebucht","mehr Geld in der Kasse als gebucht"))))</f>
        <v/>
      </c>
    </row>
    <row r="141">
      <c r="A141" s="10" t="n"/>
      <c r="B141" s="13" t="n"/>
      <c r="C141" s="15">
        <f>IF(A141="","",ROUND(Einstellungen!$B$5+SUMIFS(Kassenbuch!$F$7:$F$1006,Kassenbuch!$B$7:$B$1006,"&lt;="&amp;A141)-SUMIFS(Kassenbuch!$G$7:$G$1006,Kassenbuch!$B$7:$B$1006,"&lt;="&amp;A141),2))</f>
        <v/>
      </c>
      <c r="D141" s="15">
        <f>IF(OR(A141="",B141=""),"",ROUND(B141-C141,2))</f>
        <v/>
      </c>
      <c r="E141" s="12" t="n"/>
      <c r="F141" s="16">
        <f>IF(A141="","",IF(B141="","gezählten Betrag eintragen",IF(D141=0,"",IF(D141&lt;0,"weniger Geld in der Kasse als gebucht","mehr Geld in der Kasse als gebucht"))))</f>
        <v/>
      </c>
    </row>
    <row r="142">
      <c r="A142" s="10" t="n"/>
      <c r="B142" s="13" t="n"/>
      <c r="C142" s="15">
        <f>IF(A142="","",ROUND(Einstellungen!$B$5+SUMIFS(Kassenbuch!$F$7:$F$1006,Kassenbuch!$B$7:$B$1006,"&lt;="&amp;A142)-SUMIFS(Kassenbuch!$G$7:$G$1006,Kassenbuch!$B$7:$B$1006,"&lt;="&amp;A142),2))</f>
        <v/>
      </c>
      <c r="D142" s="15">
        <f>IF(OR(A142="",B142=""),"",ROUND(B142-C142,2))</f>
        <v/>
      </c>
      <c r="E142" s="12" t="n"/>
      <c r="F142" s="16">
        <f>IF(A142="","",IF(B142="","gezählten Betrag eintragen",IF(D142=0,"",IF(D142&lt;0,"weniger Geld in der Kasse als gebucht","mehr Geld in der Kasse als gebucht"))))</f>
        <v/>
      </c>
    </row>
    <row r="143">
      <c r="A143" s="10" t="n"/>
      <c r="B143" s="13" t="n"/>
      <c r="C143" s="15">
        <f>IF(A143="","",ROUND(Einstellungen!$B$5+SUMIFS(Kassenbuch!$F$7:$F$1006,Kassenbuch!$B$7:$B$1006,"&lt;="&amp;A143)-SUMIFS(Kassenbuch!$G$7:$G$1006,Kassenbuch!$B$7:$B$1006,"&lt;="&amp;A143),2))</f>
        <v/>
      </c>
      <c r="D143" s="15">
        <f>IF(OR(A143="",B143=""),"",ROUND(B143-C143,2))</f>
        <v/>
      </c>
      <c r="E143" s="12" t="n"/>
      <c r="F143" s="16">
        <f>IF(A143="","",IF(B143="","gezählten Betrag eintragen",IF(D143=0,"",IF(D143&lt;0,"weniger Geld in der Kasse als gebucht","mehr Geld in der Kasse als gebucht"))))</f>
        <v/>
      </c>
    </row>
    <row r="144">
      <c r="A144" s="10" t="n"/>
      <c r="B144" s="13" t="n"/>
      <c r="C144" s="15">
        <f>IF(A144="","",ROUND(Einstellungen!$B$5+SUMIFS(Kassenbuch!$F$7:$F$1006,Kassenbuch!$B$7:$B$1006,"&lt;="&amp;A144)-SUMIFS(Kassenbuch!$G$7:$G$1006,Kassenbuch!$B$7:$B$1006,"&lt;="&amp;A144),2))</f>
        <v/>
      </c>
      <c r="D144" s="15">
        <f>IF(OR(A144="",B144=""),"",ROUND(B144-C144,2))</f>
        <v/>
      </c>
      <c r="E144" s="12" t="n"/>
      <c r="F144" s="16">
        <f>IF(A144="","",IF(B144="","gezählten Betrag eintragen",IF(D144=0,"",IF(D144&lt;0,"weniger Geld in der Kasse als gebucht","mehr Geld in der Kasse als gebucht"))))</f>
        <v/>
      </c>
    </row>
    <row r="145">
      <c r="A145" s="10" t="n"/>
      <c r="B145" s="13" t="n"/>
      <c r="C145" s="15">
        <f>IF(A145="","",ROUND(Einstellungen!$B$5+SUMIFS(Kassenbuch!$F$7:$F$1006,Kassenbuch!$B$7:$B$1006,"&lt;="&amp;A145)-SUMIFS(Kassenbuch!$G$7:$G$1006,Kassenbuch!$B$7:$B$1006,"&lt;="&amp;A145),2))</f>
        <v/>
      </c>
      <c r="D145" s="15">
        <f>IF(OR(A145="",B145=""),"",ROUND(B145-C145,2))</f>
        <v/>
      </c>
      <c r="E145" s="12" t="n"/>
      <c r="F145" s="16">
        <f>IF(A145="","",IF(B145="","gezählten Betrag eintragen",IF(D145=0,"",IF(D145&lt;0,"weniger Geld in der Kasse als gebucht","mehr Geld in der Kasse als gebucht"))))</f>
        <v/>
      </c>
    </row>
    <row r="146">
      <c r="A146" s="10" t="n"/>
      <c r="B146" s="13" t="n"/>
      <c r="C146" s="15">
        <f>IF(A146="","",ROUND(Einstellungen!$B$5+SUMIFS(Kassenbuch!$F$7:$F$1006,Kassenbuch!$B$7:$B$1006,"&lt;="&amp;A146)-SUMIFS(Kassenbuch!$G$7:$G$1006,Kassenbuch!$B$7:$B$1006,"&lt;="&amp;A146),2))</f>
        <v/>
      </c>
      <c r="D146" s="15">
        <f>IF(OR(A146="",B146=""),"",ROUND(B146-C146,2))</f>
        <v/>
      </c>
      <c r="E146" s="12" t="n"/>
      <c r="F146" s="16">
        <f>IF(A146="","",IF(B146="","gezählten Betrag eintragen",IF(D146=0,"",IF(D146&lt;0,"weniger Geld in der Kasse als gebucht","mehr Geld in der Kasse als gebucht"))))</f>
        <v/>
      </c>
    </row>
    <row r="147">
      <c r="A147" s="10" t="n"/>
      <c r="B147" s="13" t="n"/>
      <c r="C147" s="15">
        <f>IF(A147="","",ROUND(Einstellungen!$B$5+SUMIFS(Kassenbuch!$F$7:$F$1006,Kassenbuch!$B$7:$B$1006,"&lt;="&amp;A147)-SUMIFS(Kassenbuch!$G$7:$G$1006,Kassenbuch!$B$7:$B$1006,"&lt;="&amp;A147),2))</f>
        <v/>
      </c>
      <c r="D147" s="15">
        <f>IF(OR(A147="",B147=""),"",ROUND(B147-C147,2))</f>
        <v/>
      </c>
      <c r="E147" s="12" t="n"/>
      <c r="F147" s="16">
        <f>IF(A147="","",IF(B147="","gezählten Betrag eintragen",IF(D147=0,"",IF(D147&lt;0,"weniger Geld in der Kasse als gebucht","mehr Geld in der Kasse als gebucht"))))</f>
        <v/>
      </c>
    </row>
    <row r="148">
      <c r="A148" s="10" t="n"/>
      <c r="B148" s="13" t="n"/>
      <c r="C148" s="15">
        <f>IF(A148="","",ROUND(Einstellungen!$B$5+SUMIFS(Kassenbuch!$F$7:$F$1006,Kassenbuch!$B$7:$B$1006,"&lt;="&amp;A148)-SUMIFS(Kassenbuch!$G$7:$G$1006,Kassenbuch!$B$7:$B$1006,"&lt;="&amp;A148),2))</f>
        <v/>
      </c>
      <c r="D148" s="15">
        <f>IF(OR(A148="",B148=""),"",ROUND(B148-C148,2))</f>
        <v/>
      </c>
      <c r="E148" s="12" t="n"/>
      <c r="F148" s="16">
        <f>IF(A148="","",IF(B148="","gezählten Betrag eintragen",IF(D148=0,"",IF(D148&lt;0,"weniger Geld in der Kasse als gebucht","mehr Geld in der Kasse als gebucht"))))</f>
        <v/>
      </c>
    </row>
    <row r="149">
      <c r="A149" s="10" t="n"/>
      <c r="B149" s="13" t="n"/>
      <c r="C149" s="15">
        <f>IF(A149="","",ROUND(Einstellungen!$B$5+SUMIFS(Kassenbuch!$F$7:$F$1006,Kassenbuch!$B$7:$B$1006,"&lt;="&amp;A149)-SUMIFS(Kassenbuch!$G$7:$G$1006,Kassenbuch!$B$7:$B$1006,"&lt;="&amp;A149),2))</f>
        <v/>
      </c>
      <c r="D149" s="15">
        <f>IF(OR(A149="",B149=""),"",ROUND(B149-C149,2))</f>
        <v/>
      </c>
      <c r="E149" s="12" t="n"/>
      <c r="F149" s="16">
        <f>IF(A149="","",IF(B149="","gezählten Betrag eintragen",IF(D149=0,"",IF(D149&lt;0,"weniger Geld in der Kasse als gebucht","mehr Geld in der Kasse als gebucht"))))</f>
        <v/>
      </c>
    </row>
    <row r="150">
      <c r="A150" s="10" t="n"/>
      <c r="B150" s="13" t="n"/>
      <c r="C150" s="15">
        <f>IF(A150="","",ROUND(Einstellungen!$B$5+SUMIFS(Kassenbuch!$F$7:$F$1006,Kassenbuch!$B$7:$B$1006,"&lt;="&amp;A150)-SUMIFS(Kassenbuch!$G$7:$G$1006,Kassenbuch!$B$7:$B$1006,"&lt;="&amp;A150),2))</f>
        <v/>
      </c>
      <c r="D150" s="15">
        <f>IF(OR(A150="",B150=""),"",ROUND(B150-C150,2))</f>
        <v/>
      </c>
      <c r="E150" s="12" t="n"/>
      <c r="F150" s="16">
        <f>IF(A150="","",IF(B150="","gezählten Betrag eintragen",IF(D150=0,"",IF(D150&lt;0,"weniger Geld in der Kasse als gebucht","mehr Geld in der Kasse als gebucht"))))</f>
        <v/>
      </c>
    </row>
    <row r="151">
      <c r="A151" s="10" t="n"/>
      <c r="B151" s="13" t="n"/>
      <c r="C151" s="15">
        <f>IF(A151="","",ROUND(Einstellungen!$B$5+SUMIFS(Kassenbuch!$F$7:$F$1006,Kassenbuch!$B$7:$B$1006,"&lt;="&amp;A151)-SUMIFS(Kassenbuch!$G$7:$G$1006,Kassenbuch!$B$7:$B$1006,"&lt;="&amp;A151),2))</f>
        <v/>
      </c>
      <c r="D151" s="15">
        <f>IF(OR(A151="",B151=""),"",ROUND(B151-C151,2))</f>
        <v/>
      </c>
      <c r="E151" s="12" t="n"/>
      <c r="F151" s="16">
        <f>IF(A151="","",IF(B151="","gezählten Betrag eintragen",IF(D151=0,"",IF(D151&lt;0,"weniger Geld in der Kasse als gebucht","mehr Geld in der Kasse als gebucht"))))</f>
        <v/>
      </c>
    </row>
    <row r="152">
      <c r="A152" s="10" t="n"/>
      <c r="B152" s="13" t="n"/>
      <c r="C152" s="15">
        <f>IF(A152="","",ROUND(Einstellungen!$B$5+SUMIFS(Kassenbuch!$F$7:$F$1006,Kassenbuch!$B$7:$B$1006,"&lt;="&amp;A152)-SUMIFS(Kassenbuch!$G$7:$G$1006,Kassenbuch!$B$7:$B$1006,"&lt;="&amp;A152),2))</f>
        <v/>
      </c>
      <c r="D152" s="15">
        <f>IF(OR(A152="",B152=""),"",ROUND(B152-C152,2))</f>
        <v/>
      </c>
      <c r="E152" s="12" t="n"/>
      <c r="F152" s="16">
        <f>IF(A152="","",IF(B152="","gezählten Betrag eintragen",IF(D152=0,"",IF(D152&lt;0,"weniger Geld in der Kasse als gebucht","mehr Geld in der Kasse als gebucht"))))</f>
        <v/>
      </c>
    </row>
    <row r="153">
      <c r="A153" s="10" t="n"/>
      <c r="B153" s="13" t="n"/>
      <c r="C153" s="15">
        <f>IF(A153="","",ROUND(Einstellungen!$B$5+SUMIFS(Kassenbuch!$F$7:$F$1006,Kassenbuch!$B$7:$B$1006,"&lt;="&amp;A153)-SUMIFS(Kassenbuch!$G$7:$G$1006,Kassenbuch!$B$7:$B$1006,"&lt;="&amp;A153),2))</f>
        <v/>
      </c>
      <c r="D153" s="15">
        <f>IF(OR(A153="",B153=""),"",ROUND(B153-C153,2))</f>
        <v/>
      </c>
      <c r="E153" s="12" t="n"/>
      <c r="F153" s="16">
        <f>IF(A153="","",IF(B153="","gezählten Betrag eintragen",IF(D153=0,"",IF(D153&lt;0,"weniger Geld in der Kasse als gebucht","mehr Geld in der Kasse als gebucht"))))</f>
        <v/>
      </c>
    </row>
    <row r="154">
      <c r="A154" s="10" t="n"/>
      <c r="B154" s="13" t="n"/>
      <c r="C154" s="15">
        <f>IF(A154="","",ROUND(Einstellungen!$B$5+SUMIFS(Kassenbuch!$F$7:$F$1006,Kassenbuch!$B$7:$B$1006,"&lt;="&amp;A154)-SUMIFS(Kassenbuch!$G$7:$G$1006,Kassenbuch!$B$7:$B$1006,"&lt;="&amp;A154),2))</f>
        <v/>
      </c>
      <c r="D154" s="15">
        <f>IF(OR(A154="",B154=""),"",ROUND(B154-C154,2))</f>
        <v/>
      </c>
      <c r="E154" s="12" t="n"/>
      <c r="F154" s="16">
        <f>IF(A154="","",IF(B154="","gezählten Betrag eintragen",IF(D154=0,"",IF(D154&lt;0,"weniger Geld in der Kasse als gebucht","mehr Geld in der Kasse als gebucht"))))</f>
        <v/>
      </c>
    </row>
    <row r="155">
      <c r="A155" s="10" t="n"/>
      <c r="B155" s="13" t="n"/>
      <c r="C155" s="15">
        <f>IF(A155="","",ROUND(Einstellungen!$B$5+SUMIFS(Kassenbuch!$F$7:$F$1006,Kassenbuch!$B$7:$B$1006,"&lt;="&amp;A155)-SUMIFS(Kassenbuch!$G$7:$G$1006,Kassenbuch!$B$7:$B$1006,"&lt;="&amp;A155),2))</f>
        <v/>
      </c>
      <c r="D155" s="15">
        <f>IF(OR(A155="",B155=""),"",ROUND(B155-C155,2))</f>
        <v/>
      </c>
      <c r="E155" s="12" t="n"/>
      <c r="F155" s="16">
        <f>IF(A155="","",IF(B155="","gezählten Betrag eintragen",IF(D155=0,"",IF(D155&lt;0,"weniger Geld in der Kasse als gebucht","mehr Geld in der Kasse als gebucht"))))</f>
        <v/>
      </c>
    </row>
    <row r="156">
      <c r="A156" s="10" t="n"/>
      <c r="B156" s="13" t="n"/>
      <c r="C156" s="15">
        <f>IF(A156="","",ROUND(Einstellungen!$B$5+SUMIFS(Kassenbuch!$F$7:$F$1006,Kassenbuch!$B$7:$B$1006,"&lt;="&amp;A156)-SUMIFS(Kassenbuch!$G$7:$G$1006,Kassenbuch!$B$7:$B$1006,"&lt;="&amp;A156),2))</f>
        <v/>
      </c>
      <c r="D156" s="15">
        <f>IF(OR(A156="",B156=""),"",ROUND(B156-C156,2))</f>
        <v/>
      </c>
      <c r="E156" s="12" t="n"/>
      <c r="F156" s="16">
        <f>IF(A156="","",IF(B156="","gezählten Betrag eintragen",IF(D156=0,"",IF(D156&lt;0,"weniger Geld in der Kasse als gebucht","mehr Geld in der Kasse als gebucht"))))</f>
        <v/>
      </c>
    </row>
    <row r="157">
      <c r="A157" s="10" t="n"/>
      <c r="B157" s="13" t="n"/>
      <c r="C157" s="15">
        <f>IF(A157="","",ROUND(Einstellungen!$B$5+SUMIFS(Kassenbuch!$F$7:$F$1006,Kassenbuch!$B$7:$B$1006,"&lt;="&amp;A157)-SUMIFS(Kassenbuch!$G$7:$G$1006,Kassenbuch!$B$7:$B$1006,"&lt;="&amp;A157),2))</f>
        <v/>
      </c>
      <c r="D157" s="15">
        <f>IF(OR(A157="",B157=""),"",ROUND(B157-C157,2))</f>
        <v/>
      </c>
      <c r="E157" s="12" t="n"/>
      <c r="F157" s="16">
        <f>IF(A157="","",IF(B157="","gezählten Betrag eintragen",IF(D157=0,"",IF(D157&lt;0,"weniger Geld in der Kasse als gebucht","mehr Geld in der Kasse als gebucht"))))</f>
        <v/>
      </c>
    </row>
    <row r="158">
      <c r="A158" s="10" t="n"/>
      <c r="B158" s="13" t="n"/>
      <c r="C158" s="15">
        <f>IF(A158="","",ROUND(Einstellungen!$B$5+SUMIFS(Kassenbuch!$F$7:$F$1006,Kassenbuch!$B$7:$B$1006,"&lt;="&amp;A158)-SUMIFS(Kassenbuch!$G$7:$G$1006,Kassenbuch!$B$7:$B$1006,"&lt;="&amp;A158),2))</f>
        <v/>
      </c>
      <c r="D158" s="15">
        <f>IF(OR(A158="",B158=""),"",ROUND(B158-C158,2))</f>
        <v/>
      </c>
      <c r="E158" s="12" t="n"/>
      <c r="F158" s="16">
        <f>IF(A158="","",IF(B158="","gezählten Betrag eintragen",IF(D158=0,"",IF(D158&lt;0,"weniger Geld in der Kasse als gebucht","mehr Geld in der Kasse als gebucht"))))</f>
        <v/>
      </c>
    </row>
    <row r="159">
      <c r="A159" s="10" t="n"/>
      <c r="B159" s="13" t="n"/>
      <c r="C159" s="15">
        <f>IF(A159="","",ROUND(Einstellungen!$B$5+SUMIFS(Kassenbuch!$F$7:$F$1006,Kassenbuch!$B$7:$B$1006,"&lt;="&amp;A159)-SUMIFS(Kassenbuch!$G$7:$G$1006,Kassenbuch!$B$7:$B$1006,"&lt;="&amp;A159),2))</f>
        <v/>
      </c>
      <c r="D159" s="15">
        <f>IF(OR(A159="",B159=""),"",ROUND(B159-C159,2))</f>
        <v/>
      </c>
      <c r="E159" s="12" t="n"/>
      <c r="F159" s="16">
        <f>IF(A159="","",IF(B159="","gezählten Betrag eintragen",IF(D159=0,"",IF(D159&lt;0,"weniger Geld in der Kasse als gebucht","mehr Geld in der Kasse als gebucht"))))</f>
        <v/>
      </c>
    </row>
    <row r="160">
      <c r="A160" s="10" t="n"/>
      <c r="B160" s="13" t="n"/>
      <c r="C160" s="15">
        <f>IF(A160="","",ROUND(Einstellungen!$B$5+SUMIFS(Kassenbuch!$F$7:$F$1006,Kassenbuch!$B$7:$B$1006,"&lt;="&amp;A160)-SUMIFS(Kassenbuch!$G$7:$G$1006,Kassenbuch!$B$7:$B$1006,"&lt;="&amp;A160),2))</f>
        <v/>
      </c>
      <c r="D160" s="15">
        <f>IF(OR(A160="",B160=""),"",ROUND(B160-C160,2))</f>
        <v/>
      </c>
      <c r="E160" s="12" t="n"/>
      <c r="F160" s="16">
        <f>IF(A160="","",IF(B160="","gezählten Betrag eintragen",IF(D160=0,"",IF(D160&lt;0,"weniger Geld in der Kasse als gebucht","mehr Geld in der Kasse als gebucht"))))</f>
        <v/>
      </c>
    </row>
    <row r="161">
      <c r="A161" s="10" t="n"/>
      <c r="B161" s="13" t="n"/>
      <c r="C161" s="15">
        <f>IF(A161="","",ROUND(Einstellungen!$B$5+SUMIFS(Kassenbuch!$F$7:$F$1006,Kassenbuch!$B$7:$B$1006,"&lt;="&amp;A161)-SUMIFS(Kassenbuch!$G$7:$G$1006,Kassenbuch!$B$7:$B$1006,"&lt;="&amp;A161),2))</f>
        <v/>
      </c>
      <c r="D161" s="15">
        <f>IF(OR(A161="",B161=""),"",ROUND(B161-C161,2))</f>
        <v/>
      </c>
      <c r="E161" s="12" t="n"/>
      <c r="F161" s="16">
        <f>IF(A161="","",IF(B161="","gezählten Betrag eintragen",IF(D161=0,"",IF(D161&lt;0,"weniger Geld in der Kasse als gebucht","mehr Geld in der Kasse als gebucht"))))</f>
        <v/>
      </c>
    </row>
    <row r="162">
      <c r="A162" s="10" t="n"/>
      <c r="B162" s="13" t="n"/>
      <c r="C162" s="15">
        <f>IF(A162="","",ROUND(Einstellungen!$B$5+SUMIFS(Kassenbuch!$F$7:$F$1006,Kassenbuch!$B$7:$B$1006,"&lt;="&amp;A162)-SUMIFS(Kassenbuch!$G$7:$G$1006,Kassenbuch!$B$7:$B$1006,"&lt;="&amp;A162),2))</f>
        <v/>
      </c>
      <c r="D162" s="15">
        <f>IF(OR(A162="",B162=""),"",ROUND(B162-C162,2))</f>
        <v/>
      </c>
      <c r="E162" s="12" t="n"/>
      <c r="F162" s="16">
        <f>IF(A162="","",IF(B162="","gezählten Betrag eintragen",IF(D162=0,"",IF(D162&lt;0,"weniger Geld in der Kasse als gebucht","mehr Geld in der Kasse als gebucht"))))</f>
        <v/>
      </c>
    </row>
    <row r="163">
      <c r="A163" s="10" t="n"/>
      <c r="B163" s="13" t="n"/>
      <c r="C163" s="15">
        <f>IF(A163="","",ROUND(Einstellungen!$B$5+SUMIFS(Kassenbuch!$F$7:$F$1006,Kassenbuch!$B$7:$B$1006,"&lt;="&amp;A163)-SUMIFS(Kassenbuch!$G$7:$G$1006,Kassenbuch!$B$7:$B$1006,"&lt;="&amp;A163),2))</f>
        <v/>
      </c>
      <c r="D163" s="15">
        <f>IF(OR(A163="",B163=""),"",ROUND(B163-C163,2))</f>
        <v/>
      </c>
      <c r="E163" s="12" t="n"/>
      <c r="F163" s="16">
        <f>IF(A163="","",IF(B163="","gezählten Betrag eintragen",IF(D163=0,"",IF(D163&lt;0,"weniger Geld in der Kasse als gebucht","mehr Geld in der Kasse als gebucht"))))</f>
        <v/>
      </c>
    </row>
    <row r="164">
      <c r="A164" s="10" t="n"/>
      <c r="B164" s="13" t="n"/>
      <c r="C164" s="15">
        <f>IF(A164="","",ROUND(Einstellungen!$B$5+SUMIFS(Kassenbuch!$F$7:$F$1006,Kassenbuch!$B$7:$B$1006,"&lt;="&amp;A164)-SUMIFS(Kassenbuch!$G$7:$G$1006,Kassenbuch!$B$7:$B$1006,"&lt;="&amp;A164),2))</f>
        <v/>
      </c>
      <c r="D164" s="15">
        <f>IF(OR(A164="",B164=""),"",ROUND(B164-C164,2))</f>
        <v/>
      </c>
      <c r="E164" s="12" t="n"/>
      <c r="F164" s="16">
        <f>IF(A164="","",IF(B164="","gezählten Betrag eintragen",IF(D164=0,"",IF(D164&lt;0,"weniger Geld in der Kasse als gebucht","mehr Geld in der Kasse als gebucht"))))</f>
        <v/>
      </c>
    </row>
    <row r="165">
      <c r="A165" s="10" t="n"/>
      <c r="B165" s="13" t="n"/>
      <c r="C165" s="15">
        <f>IF(A165="","",ROUND(Einstellungen!$B$5+SUMIFS(Kassenbuch!$F$7:$F$1006,Kassenbuch!$B$7:$B$1006,"&lt;="&amp;A165)-SUMIFS(Kassenbuch!$G$7:$G$1006,Kassenbuch!$B$7:$B$1006,"&lt;="&amp;A165),2))</f>
        <v/>
      </c>
      <c r="D165" s="15">
        <f>IF(OR(A165="",B165=""),"",ROUND(B165-C165,2))</f>
        <v/>
      </c>
      <c r="E165" s="12" t="n"/>
      <c r="F165" s="16">
        <f>IF(A165="","",IF(B165="","gezählten Betrag eintragen",IF(D165=0,"",IF(D165&lt;0,"weniger Geld in der Kasse als gebucht","mehr Geld in der Kasse als gebucht"))))</f>
        <v/>
      </c>
    </row>
    <row r="166">
      <c r="A166" s="10" t="n"/>
      <c r="B166" s="13" t="n"/>
      <c r="C166" s="15">
        <f>IF(A166="","",ROUND(Einstellungen!$B$5+SUMIFS(Kassenbuch!$F$7:$F$1006,Kassenbuch!$B$7:$B$1006,"&lt;="&amp;A166)-SUMIFS(Kassenbuch!$G$7:$G$1006,Kassenbuch!$B$7:$B$1006,"&lt;="&amp;A166),2))</f>
        <v/>
      </c>
      <c r="D166" s="15">
        <f>IF(OR(A166="",B166=""),"",ROUND(B166-C166,2))</f>
        <v/>
      </c>
      <c r="E166" s="12" t="n"/>
      <c r="F166" s="16">
        <f>IF(A166="","",IF(B166="","gezählten Betrag eintragen",IF(D166=0,"",IF(D166&lt;0,"weniger Geld in der Kasse als gebucht","mehr Geld in der Kasse als gebucht"))))</f>
        <v/>
      </c>
    </row>
    <row r="167">
      <c r="A167" s="10" t="n"/>
      <c r="B167" s="13" t="n"/>
      <c r="C167" s="15">
        <f>IF(A167="","",ROUND(Einstellungen!$B$5+SUMIFS(Kassenbuch!$F$7:$F$1006,Kassenbuch!$B$7:$B$1006,"&lt;="&amp;A167)-SUMIFS(Kassenbuch!$G$7:$G$1006,Kassenbuch!$B$7:$B$1006,"&lt;="&amp;A167),2))</f>
        <v/>
      </c>
      <c r="D167" s="15">
        <f>IF(OR(A167="",B167=""),"",ROUND(B167-C167,2))</f>
        <v/>
      </c>
      <c r="E167" s="12" t="n"/>
      <c r="F167" s="16">
        <f>IF(A167="","",IF(B167="","gezählten Betrag eintragen",IF(D167=0,"",IF(D167&lt;0,"weniger Geld in der Kasse als gebucht","mehr Geld in der Kasse als gebucht"))))</f>
        <v/>
      </c>
    </row>
    <row r="168">
      <c r="A168" s="10" t="n"/>
      <c r="B168" s="13" t="n"/>
      <c r="C168" s="15">
        <f>IF(A168="","",ROUND(Einstellungen!$B$5+SUMIFS(Kassenbuch!$F$7:$F$1006,Kassenbuch!$B$7:$B$1006,"&lt;="&amp;A168)-SUMIFS(Kassenbuch!$G$7:$G$1006,Kassenbuch!$B$7:$B$1006,"&lt;="&amp;A168),2))</f>
        <v/>
      </c>
      <c r="D168" s="15">
        <f>IF(OR(A168="",B168=""),"",ROUND(B168-C168,2))</f>
        <v/>
      </c>
      <c r="E168" s="12" t="n"/>
      <c r="F168" s="16">
        <f>IF(A168="","",IF(B168="","gezählten Betrag eintragen",IF(D168=0,"",IF(D168&lt;0,"weniger Geld in der Kasse als gebucht","mehr Geld in der Kasse als gebucht"))))</f>
        <v/>
      </c>
    </row>
    <row r="169">
      <c r="A169" s="10" t="n"/>
      <c r="B169" s="13" t="n"/>
      <c r="C169" s="15">
        <f>IF(A169="","",ROUND(Einstellungen!$B$5+SUMIFS(Kassenbuch!$F$7:$F$1006,Kassenbuch!$B$7:$B$1006,"&lt;="&amp;A169)-SUMIFS(Kassenbuch!$G$7:$G$1006,Kassenbuch!$B$7:$B$1006,"&lt;="&amp;A169),2))</f>
        <v/>
      </c>
      <c r="D169" s="15">
        <f>IF(OR(A169="",B169=""),"",ROUND(B169-C169,2))</f>
        <v/>
      </c>
      <c r="E169" s="12" t="n"/>
      <c r="F169" s="16">
        <f>IF(A169="","",IF(B169="","gezählten Betrag eintragen",IF(D169=0,"",IF(D169&lt;0,"weniger Geld in der Kasse als gebucht","mehr Geld in der Kasse als gebucht"))))</f>
        <v/>
      </c>
    </row>
    <row r="170">
      <c r="A170" s="10" t="n"/>
      <c r="B170" s="13" t="n"/>
      <c r="C170" s="15">
        <f>IF(A170="","",ROUND(Einstellungen!$B$5+SUMIFS(Kassenbuch!$F$7:$F$1006,Kassenbuch!$B$7:$B$1006,"&lt;="&amp;A170)-SUMIFS(Kassenbuch!$G$7:$G$1006,Kassenbuch!$B$7:$B$1006,"&lt;="&amp;A170),2))</f>
        <v/>
      </c>
      <c r="D170" s="15">
        <f>IF(OR(A170="",B170=""),"",ROUND(B170-C170,2))</f>
        <v/>
      </c>
      <c r="E170" s="12" t="n"/>
      <c r="F170" s="16">
        <f>IF(A170="","",IF(B170="","gezählten Betrag eintragen",IF(D170=0,"",IF(D170&lt;0,"weniger Geld in der Kasse als gebucht","mehr Geld in der Kasse als gebucht"))))</f>
        <v/>
      </c>
    </row>
    <row r="171">
      <c r="A171" s="10" t="n"/>
      <c r="B171" s="13" t="n"/>
      <c r="C171" s="15">
        <f>IF(A171="","",ROUND(Einstellungen!$B$5+SUMIFS(Kassenbuch!$F$7:$F$1006,Kassenbuch!$B$7:$B$1006,"&lt;="&amp;A171)-SUMIFS(Kassenbuch!$G$7:$G$1006,Kassenbuch!$B$7:$B$1006,"&lt;="&amp;A171),2))</f>
        <v/>
      </c>
      <c r="D171" s="15">
        <f>IF(OR(A171="",B171=""),"",ROUND(B171-C171,2))</f>
        <v/>
      </c>
      <c r="E171" s="12" t="n"/>
      <c r="F171" s="16">
        <f>IF(A171="","",IF(B171="","gezählten Betrag eintragen",IF(D171=0,"",IF(D171&lt;0,"weniger Geld in der Kasse als gebucht","mehr Geld in der Kasse als gebucht"))))</f>
        <v/>
      </c>
    </row>
    <row r="172">
      <c r="A172" s="10" t="n"/>
      <c r="B172" s="13" t="n"/>
      <c r="C172" s="15">
        <f>IF(A172="","",ROUND(Einstellungen!$B$5+SUMIFS(Kassenbuch!$F$7:$F$1006,Kassenbuch!$B$7:$B$1006,"&lt;="&amp;A172)-SUMIFS(Kassenbuch!$G$7:$G$1006,Kassenbuch!$B$7:$B$1006,"&lt;="&amp;A172),2))</f>
        <v/>
      </c>
      <c r="D172" s="15">
        <f>IF(OR(A172="",B172=""),"",ROUND(B172-C172,2))</f>
        <v/>
      </c>
      <c r="E172" s="12" t="n"/>
      <c r="F172" s="16">
        <f>IF(A172="","",IF(B172="","gezählten Betrag eintragen",IF(D172=0,"",IF(D172&lt;0,"weniger Geld in der Kasse als gebucht","mehr Geld in der Kasse als gebucht"))))</f>
        <v/>
      </c>
    </row>
    <row r="173">
      <c r="A173" s="10" t="n"/>
      <c r="B173" s="13" t="n"/>
      <c r="C173" s="15">
        <f>IF(A173="","",ROUND(Einstellungen!$B$5+SUMIFS(Kassenbuch!$F$7:$F$1006,Kassenbuch!$B$7:$B$1006,"&lt;="&amp;A173)-SUMIFS(Kassenbuch!$G$7:$G$1006,Kassenbuch!$B$7:$B$1006,"&lt;="&amp;A173),2))</f>
        <v/>
      </c>
      <c r="D173" s="15">
        <f>IF(OR(A173="",B173=""),"",ROUND(B173-C173,2))</f>
        <v/>
      </c>
      <c r="E173" s="12" t="n"/>
      <c r="F173" s="16">
        <f>IF(A173="","",IF(B173="","gezählten Betrag eintragen",IF(D173=0,"",IF(D173&lt;0,"weniger Geld in der Kasse als gebucht","mehr Geld in der Kasse als gebucht"))))</f>
        <v/>
      </c>
    </row>
    <row r="174">
      <c r="A174" s="10" t="n"/>
      <c r="B174" s="13" t="n"/>
      <c r="C174" s="15">
        <f>IF(A174="","",ROUND(Einstellungen!$B$5+SUMIFS(Kassenbuch!$F$7:$F$1006,Kassenbuch!$B$7:$B$1006,"&lt;="&amp;A174)-SUMIFS(Kassenbuch!$G$7:$G$1006,Kassenbuch!$B$7:$B$1006,"&lt;="&amp;A174),2))</f>
        <v/>
      </c>
      <c r="D174" s="15">
        <f>IF(OR(A174="",B174=""),"",ROUND(B174-C174,2))</f>
        <v/>
      </c>
      <c r="E174" s="12" t="n"/>
      <c r="F174" s="16">
        <f>IF(A174="","",IF(B174="","gezählten Betrag eintragen",IF(D174=0,"",IF(D174&lt;0,"weniger Geld in der Kasse als gebucht","mehr Geld in der Kasse als gebucht"))))</f>
        <v/>
      </c>
    </row>
    <row r="175">
      <c r="A175" s="10" t="n"/>
      <c r="B175" s="13" t="n"/>
      <c r="C175" s="15">
        <f>IF(A175="","",ROUND(Einstellungen!$B$5+SUMIFS(Kassenbuch!$F$7:$F$1006,Kassenbuch!$B$7:$B$1006,"&lt;="&amp;A175)-SUMIFS(Kassenbuch!$G$7:$G$1006,Kassenbuch!$B$7:$B$1006,"&lt;="&amp;A175),2))</f>
        <v/>
      </c>
      <c r="D175" s="15">
        <f>IF(OR(A175="",B175=""),"",ROUND(B175-C175,2))</f>
        <v/>
      </c>
      <c r="E175" s="12" t="n"/>
      <c r="F175" s="16">
        <f>IF(A175="","",IF(B175="","gezählten Betrag eintragen",IF(D175=0,"",IF(D175&lt;0,"weniger Geld in der Kasse als gebucht","mehr Geld in der Kasse als gebucht"))))</f>
        <v/>
      </c>
    </row>
    <row r="176">
      <c r="A176" s="10" t="n"/>
      <c r="B176" s="13" t="n"/>
      <c r="C176" s="15">
        <f>IF(A176="","",ROUND(Einstellungen!$B$5+SUMIFS(Kassenbuch!$F$7:$F$1006,Kassenbuch!$B$7:$B$1006,"&lt;="&amp;A176)-SUMIFS(Kassenbuch!$G$7:$G$1006,Kassenbuch!$B$7:$B$1006,"&lt;="&amp;A176),2))</f>
        <v/>
      </c>
      <c r="D176" s="15">
        <f>IF(OR(A176="",B176=""),"",ROUND(B176-C176,2))</f>
        <v/>
      </c>
      <c r="E176" s="12" t="n"/>
      <c r="F176" s="16">
        <f>IF(A176="","",IF(B176="","gezählten Betrag eintragen",IF(D176=0,"",IF(D176&lt;0,"weniger Geld in der Kasse als gebucht","mehr Geld in der Kasse als gebucht"))))</f>
        <v/>
      </c>
    </row>
    <row r="177">
      <c r="A177" s="10" t="n"/>
      <c r="B177" s="13" t="n"/>
      <c r="C177" s="15">
        <f>IF(A177="","",ROUND(Einstellungen!$B$5+SUMIFS(Kassenbuch!$F$7:$F$1006,Kassenbuch!$B$7:$B$1006,"&lt;="&amp;A177)-SUMIFS(Kassenbuch!$G$7:$G$1006,Kassenbuch!$B$7:$B$1006,"&lt;="&amp;A177),2))</f>
        <v/>
      </c>
      <c r="D177" s="15">
        <f>IF(OR(A177="",B177=""),"",ROUND(B177-C177,2))</f>
        <v/>
      </c>
      <c r="E177" s="12" t="n"/>
      <c r="F177" s="16">
        <f>IF(A177="","",IF(B177="","gezählten Betrag eintragen",IF(D177=0,"",IF(D177&lt;0,"weniger Geld in der Kasse als gebucht","mehr Geld in der Kasse als gebucht"))))</f>
        <v/>
      </c>
    </row>
    <row r="178">
      <c r="A178" s="10" t="n"/>
      <c r="B178" s="13" t="n"/>
      <c r="C178" s="15">
        <f>IF(A178="","",ROUND(Einstellungen!$B$5+SUMIFS(Kassenbuch!$F$7:$F$1006,Kassenbuch!$B$7:$B$1006,"&lt;="&amp;A178)-SUMIFS(Kassenbuch!$G$7:$G$1006,Kassenbuch!$B$7:$B$1006,"&lt;="&amp;A178),2))</f>
        <v/>
      </c>
      <c r="D178" s="15">
        <f>IF(OR(A178="",B178=""),"",ROUND(B178-C178,2))</f>
        <v/>
      </c>
      <c r="E178" s="12" t="n"/>
      <c r="F178" s="16">
        <f>IF(A178="","",IF(B178="","gezählten Betrag eintragen",IF(D178=0,"",IF(D178&lt;0,"weniger Geld in der Kasse als gebucht","mehr Geld in der Kasse als gebucht"))))</f>
        <v/>
      </c>
    </row>
    <row r="179">
      <c r="A179" s="10" t="n"/>
      <c r="B179" s="13" t="n"/>
      <c r="C179" s="15">
        <f>IF(A179="","",ROUND(Einstellungen!$B$5+SUMIFS(Kassenbuch!$F$7:$F$1006,Kassenbuch!$B$7:$B$1006,"&lt;="&amp;A179)-SUMIFS(Kassenbuch!$G$7:$G$1006,Kassenbuch!$B$7:$B$1006,"&lt;="&amp;A179),2))</f>
        <v/>
      </c>
      <c r="D179" s="15">
        <f>IF(OR(A179="",B179=""),"",ROUND(B179-C179,2))</f>
        <v/>
      </c>
      <c r="E179" s="12" t="n"/>
      <c r="F179" s="16">
        <f>IF(A179="","",IF(B179="","gezählten Betrag eintragen",IF(D179=0,"",IF(D179&lt;0,"weniger Geld in der Kasse als gebucht","mehr Geld in der Kasse als gebucht"))))</f>
        <v/>
      </c>
    </row>
    <row r="180">
      <c r="A180" s="10" t="n"/>
      <c r="B180" s="13" t="n"/>
      <c r="C180" s="15">
        <f>IF(A180="","",ROUND(Einstellungen!$B$5+SUMIFS(Kassenbuch!$F$7:$F$1006,Kassenbuch!$B$7:$B$1006,"&lt;="&amp;A180)-SUMIFS(Kassenbuch!$G$7:$G$1006,Kassenbuch!$B$7:$B$1006,"&lt;="&amp;A180),2))</f>
        <v/>
      </c>
      <c r="D180" s="15">
        <f>IF(OR(A180="",B180=""),"",ROUND(B180-C180,2))</f>
        <v/>
      </c>
      <c r="E180" s="12" t="n"/>
      <c r="F180" s="16">
        <f>IF(A180="","",IF(B180="","gezählten Betrag eintragen",IF(D180=0,"",IF(D180&lt;0,"weniger Geld in der Kasse als gebucht","mehr Geld in der Kasse als gebucht"))))</f>
        <v/>
      </c>
    </row>
    <row r="181">
      <c r="A181" s="10" t="n"/>
      <c r="B181" s="13" t="n"/>
      <c r="C181" s="15">
        <f>IF(A181="","",ROUND(Einstellungen!$B$5+SUMIFS(Kassenbuch!$F$7:$F$1006,Kassenbuch!$B$7:$B$1006,"&lt;="&amp;A181)-SUMIFS(Kassenbuch!$G$7:$G$1006,Kassenbuch!$B$7:$B$1006,"&lt;="&amp;A181),2))</f>
        <v/>
      </c>
      <c r="D181" s="15">
        <f>IF(OR(A181="",B181=""),"",ROUND(B181-C181,2))</f>
        <v/>
      </c>
      <c r="E181" s="12" t="n"/>
      <c r="F181" s="16">
        <f>IF(A181="","",IF(B181="","gezählten Betrag eintragen",IF(D181=0,"",IF(D181&lt;0,"weniger Geld in der Kasse als gebucht","mehr Geld in der Kasse als gebucht"))))</f>
        <v/>
      </c>
    </row>
    <row r="182">
      <c r="A182" s="10" t="n"/>
      <c r="B182" s="13" t="n"/>
      <c r="C182" s="15">
        <f>IF(A182="","",ROUND(Einstellungen!$B$5+SUMIFS(Kassenbuch!$F$7:$F$1006,Kassenbuch!$B$7:$B$1006,"&lt;="&amp;A182)-SUMIFS(Kassenbuch!$G$7:$G$1006,Kassenbuch!$B$7:$B$1006,"&lt;="&amp;A182),2))</f>
        <v/>
      </c>
      <c r="D182" s="15">
        <f>IF(OR(A182="",B182=""),"",ROUND(B182-C182,2))</f>
        <v/>
      </c>
      <c r="E182" s="12" t="n"/>
      <c r="F182" s="16">
        <f>IF(A182="","",IF(B182="","gezählten Betrag eintragen",IF(D182=0,"",IF(D182&lt;0,"weniger Geld in der Kasse als gebucht","mehr Geld in der Kasse als gebucht"))))</f>
        <v/>
      </c>
    </row>
    <row r="183">
      <c r="A183" s="10" t="n"/>
      <c r="B183" s="13" t="n"/>
      <c r="C183" s="15">
        <f>IF(A183="","",ROUND(Einstellungen!$B$5+SUMIFS(Kassenbuch!$F$7:$F$1006,Kassenbuch!$B$7:$B$1006,"&lt;="&amp;A183)-SUMIFS(Kassenbuch!$G$7:$G$1006,Kassenbuch!$B$7:$B$1006,"&lt;="&amp;A183),2))</f>
        <v/>
      </c>
      <c r="D183" s="15">
        <f>IF(OR(A183="",B183=""),"",ROUND(B183-C183,2))</f>
        <v/>
      </c>
      <c r="E183" s="12" t="n"/>
      <c r="F183" s="16">
        <f>IF(A183="","",IF(B183="","gezählten Betrag eintragen",IF(D183=0,"",IF(D183&lt;0,"weniger Geld in der Kasse als gebucht","mehr Geld in der Kasse als gebucht"))))</f>
        <v/>
      </c>
    </row>
    <row r="184">
      <c r="A184" s="10" t="n"/>
      <c r="B184" s="13" t="n"/>
      <c r="C184" s="15">
        <f>IF(A184="","",ROUND(Einstellungen!$B$5+SUMIFS(Kassenbuch!$F$7:$F$1006,Kassenbuch!$B$7:$B$1006,"&lt;="&amp;A184)-SUMIFS(Kassenbuch!$G$7:$G$1006,Kassenbuch!$B$7:$B$1006,"&lt;="&amp;A184),2))</f>
        <v/>
      </c>
      <c r="D184" s="15">
        <f>IF(OR(A184="",B184=""),"",ROUND(B184-C184,2))</f>
        <v/>
      </c>
      <c r="E184" s="12" t="n"/>
      <c r="F184" s="16">
        <f>IF(A184="","",IF(B184="","gezählten Betrag eintragen",IF(D184=0,"",IF(D184&lt;0,"weniger Geld in der Kasse als gebucht","mehr Geld in der Kasse als gebucht"))))</f>
        <v/>
      </c>
    </row>
    <row r="185">
      <c r="A185" s="10" t="n"/>
      <c r="B185" s="13" t="n"/>
      <c r="C185" s="15">
        <f>IF(A185="","",ROUND(Einstellungen!$B$5+SUMIFS(Kassenbuch!$F$7:$F$1006,Kassenbuch!$B$7:$B$1006,"&lt;="&amp;A185)-SUMIFS(Kassenbuch!$G$7:$G$1006,Kassenbuch!$B$7:$B$1006,"&lt;="&amp;A185),2))</f>
        <v/>
      </c>
      <c r="D185" s="15">
        <f>IF(OR(A185="",B185=""),"",ROUND(B185-C185,2))</f>
        <v/>
      </c>
      <c r="E185" s="12" t="n"/>
      <c r="F185" s="16">
        <f>IF(A185="","",IF(B185="","gezählten Betrag eintragen",IF(D185=0,"",IF(D185&lt;0,"weniger Geld in der Kasse als gebucht","mehr Geld in der Kasse als gebucht"))))</f>
        <v/>
      </c>
    </row>
    <row r="186">
      <c r="A186" s="10" t="n"/>
      <c r="B186" s="13" t="n"/>
      <c r="C186" s="15">
        <f>IF(A186="","",ROUND(Einstellungen!$B$5+SUMIFS(Kassenbuch!$F$7:$F$1006,Kassenbuch!$B$7:$B$1006,"&lt;="&amp;A186)-SUMIFS(Kassenbuch!$G$7:$G$1006,Kassenbuch!$B$7:$B$1006,"&lt;="&amp;A186),2))</f>
        <v/>
      </c>
      <c r="D186" s="15">
        <f>IF(OR(A186="",B186=""),"",ROUND(B186-C186,2))</f>
        <v/>
      </c>
      <c r="E186" s="12" t="n"/>
      <c r="F186" s="16">
        <f>IF(A186="","",IF(B186="","gezählten Betrag eintragen",IF(D186=0,"",IF(D186&lt;0,"weniger Geld in der Kasse als gebucht","mehr Geld in der Kasse als gebucht"))))</f>
        <v/>
      </c>
    </row>
    <row r="187">
      <c r="A187" s="10" t="n"/>
      <c r="B187" s="13" t="n"/>
      <c r="C187" s="15">
        <f>IF(A187="","",ROUND(Einstellungen!$B$5+SUMIFS(Kassenbuch!$F$7:$F$1006,Kassenbuch!$B$7:$B$1006,"&lt;="&amp;A187)-SUMIFS(Kassenbuch!$G$7:$G$1006,Kassenbuch!$B$7:$B$1006,"&lt;="&amp;A187),2))</f>
        <v/>
      </c>
      <c r="D187" s="15">
        <f>IF(OR(A187="",B187=""),"",ROUND(B187-C187,2))</f>
        <v/>
      </c>
      <c r="E187" s="12" t="n"/>
      <c r="F187" s="16">
        <f>IF(A187="","",IF(B187="","gezählten Betrag eintragen",IF(D187=0,"",IF(D187&lt;0,"weniger Geld in der Kasse als gebucht","mehr Geld in der Kasse als gebucht"))))</f>
        <v/>
      </c>
    </row>
    <row r="188">
      <c r="A188" s="10" t="n"/>
      <c r="B188" s="13" t="n"/>
      <c r="C188" s="15">
        <f>IF(A188="","",ROUND(Einstellungen!$B$5+SUMIFS(Kassenbuch!$F$7:$F$1006,Kassenbuch!$B$7:$B$1006,"&lt;="&amp;A188)-SUMIFS(Kassenbuch!$G$7:$G$1006,Kassenbuch!$B$7:$B$1006,"&lt;="&amp;A188),2))</f>
        <v/>
      </c>
      <c r="D188" s="15">
        <f>IF(OR(A188="",B188=""),"",ROUND(B188-C188,2))</f>
        <v/>
      </c>
      <c r="E188" s="12" t="n"/>
      <c r="F188" s="16">
        <f>IF(A188="","",IF(B188="","gezählten Betrag eintragen",IF(D188=0,"",IF(D188&lt;0,"weniger Geld in der Kasse als gebucht","mehr Geld in der Kasse als gebucht"))))</f>
        <v/>
      </c>
    </row>
    <row r="189">
      <c r="A189" s="10" t="n"/>
      <c r="B189" s="13" t="n"/>
      <c r="C189" s="15">
        <f>IF(A189="","",ROUND(Einstellungen!$B$5+SUMIFS(Kassenbuch!$F$7:$F$1006,Kassenbuch!$B$7:$B$1006,"&lt;="&amp;A189)-SUMIFS(Kassenbuch!$G$7:$G$1006,Kassenbuch!$B$7:$B$1006,"&lt;="&amp;A189),2))</f>
        <v/>
      </c>
      <c r="D189" s="15">
        <f>IF(OR(A189="",B189=""),"",ROUND(B189-C189,2))</f>
        <v/>
      </c>
      <c r="E189" s="12" t="n"/>
      <c r="F189" s="16">
        <f>IF(A189="","",IF(B189="","gezählten Betrag eintragen",IF(D189=0,"",IF(D189&lt;0,"weniger Geld in der Kasse als gebucht","mehr Geld in der Kasse als gebucht"))))</f>
        <v/>
      </c>
    </row>
    <row r="190">
      <c r="A190" s="10" t="n"/>
      <c r="B190" s="13" t="n"/>
      <c r="C190" s="15">
        <f>IF(A190="","",ROUND(Einstellungen!$B$5+SUMIFS(Kassenbuch!$F$7:$F$1006,Kassenbuch!$B$7:$B$1006,"&lt;="&amp;A190)-SUMIFS(Kassenbuch!$G$7:$G$1006,Kassenbuch!$B$7:$B$1006,"&lt;="&amp;A190),2))</f>
        <v/>
      </c>
      <c r="D190" s="15">
        <f>IF(OR(A190="",B190=""),"",ROUND(B190-C190,2))</f>
        <v/>
      </c>
      <c r="E190" s="12" t="n"/>
      <c r="F190" s="16">
        <f>IF(A190="","",IF(B190="","gezählten Betrag eintragen",IF(D190=0,"",IF(D190&lt;0,"weniger Geld in der Kasse als gebucht","mehr Geld in der Kasse als gebucht"))))</f>
        <v/>
      </c>
    </row>
    <row r="191">
      <c r="A191" s="10" t="n"/>
      <c r="B191" s="13" t="n"/>
      <c r="C191" s="15">
        <f>IF(A191="","",ROUND(Einstellungen!$B$5+SUMIFS(Kassenbuch!$F$7:$F$1006,Kassenbuch!$B$7:$B$1006,"&lt;="&amp;A191)-SUMIFS(Kassenbuch!$G$7:$G$1006,Kassenbuch!$B$7:$B$1006,"&lt;="&amp;A191),2))</f>
        <v/>
      </c>
      <c r="D191" s="15">
        <f>IF(OR(A191="",B191=""),"",ROUND(B191-C191,2))</f>
        <v/>
      </c>
      <c r="E191" s="12" t="n"/>
      <c r="F191" s="16">
        <f>IF(A191="","",IF(B191="","gezählten Betrag eintragen",IF(D191=0,"",IF(D191&lt;0,"weniger Geld in der Kasse als gebucht","mehr Geld in der Kasse als gebucht"))))</f>
        <v/>
      </c>
    </row>
    <row r="192">
      <c r="A192" s="10" t="n"/>
      <c r="B192" s="13" t="n"/>
      <c r="C192" s="15">
        <f>IF(A192="","",ROUND(Einstellungen!$B$5+SUMIFS(Kassenbuch!$F$7:$F$1006,Kassenbuch!$B$7:$B$1006,"&lt;="&amp;A192)-SUMIFS(Kassenbuch!$G$7:$G$1006,Kassenbuch!$B$7:$B$1006,"&lt;="&amp;A192),2))</f>
        <v/>
      </c>
      <c r="D192" s="15">
        <f>IF(OR(A192="",B192=""),"",ROUND(B192-C192,2))</f>
        <v/>
      </c>
      <c r="E192" s="12" t="n"/>
      <c r="F192" s="16">
        <f>IF(A192="","",IF(B192="","gezählten Betrag eintragen",IF(D192=0,"",IF(D192&lt;0,"weniger Geld in der Kasse als gebucht","mehr Geld in der Kasse als gebucht"))))</f>
        <v/>
      </c>
    </row>
    <row r="193">
      <c r="A193" s="10" t="n"/>
      <c r="B193" s="13" t="n"/>
      <c r="C193" s="15">
        <f>IF(A193="","",ROUND(Einstellungen!$B$5+SUMIFS(Kassenbuch!$F$7:$F$1006,Kassenbuch!$B$7:$B$1006,"&lt;="&amp;A193)-SUMIFS(Kassenbuch!$G$7:$G$1006,Kassenbuch!$B$7:$B$1006,"&lt;="&amp;A193),2))</f>
        <v/>
      </c>
      <c r="D193" s="15">
        <f>IF(OR(A193="",B193=""),"",ROUND(B193-C193,2))</f>
        <v/>
      </c>
      <c r="E193" s="12" t="n"/>
      <c r="F193" s="16">
        <f>IF(A193="","",IF(B193="","gezählten Betrag eintragen",IF(D193=0,"",IF(D193&lt;0,"weniger Geld in der Kasse als gebucht","mehr Geld in der Kasse als gebucht"))))</f>
        <v/>
      </c>
    </row>
    <row r="194">
      <c r="A194" s="10" t="n"/>
      <c r="B194" s="13" t="n"/>
      <c r="C194" s="15">
        <f>IF(A194="","",ROUND(Einstellungen!$B$5+SUMIFS(Kassenbuch!$F$7:$F$1006,Kassenbuch!$B$7:$B$1006,"&lt;="&amp;A194)-SUMIFS(Kassenbuch!$G$7:$G$1006,Kassenbuch!$B$7:$B$1006,"&lt;="&amp;A194),2))</f>
        <v/>
      </c>
      <c r="D194" s="15">
        <f>IF(OR(A194="",B194=""),"",ROUND(B194-C194,2))</f>
        <v/>
      </c>
      <c r="E194" s="12" t="n"/>
      <c r="F194" s="16">
        <f>IF(A194="","",IF(B194="","gezählten Betrag eintragen",IF(D194=0,"",IF(D194&lt;0,"weniger Geld in der Kasse als gebucht","mehr Geld in der Kasse als gebucht"))))</f>
        <v/>
      </c>
    </row>
    <row r="195">
      <c r="A195" s="10" t="n"/>
      <c r="B195" s="13" t="n"/>
      <c r="C195" s="15">
        <f>IF(A195="","",ROUND(Einstellungen!$B$5+SUMIFS(Kassenbuch!$F$7:$F$1006,Kassenbuch!$B$7:$B$1006,"&lt;="&amp;A195)-SUMIFS(Kassenbuch!$G$7:$G$1006,Kassenbuch!$B$7:$B$1006,"&lt;="&amp;A195),2))</f>
        <v/>
      </c>
      <c r="D195" s="15">
        <f>IF(OR(A195="",B195=""),"",ROUND(B195-C195,2))</f>
        <v/>
      </c>
      <c r="E195" s="12" t="n"/>
      <c r="F195" s="16">
        <f>IF(A195="","",IF(B195="","gezählten Betrag eintragen",IF(D195=0,"",IF(D195&lt;0,"weniger Geld in der Kasse als gebucht","mehr Geld in der Kasse als gebucht"))))</f>
        <v/>
      </c>
    </row>
    <row r="196">
      <c r="A196" s="10" t="n"/>
      <c r="B196" s="13" t="n"/>
      <c r="C196" s="15">
        <f>IF(A196="","",ROUND(Einstellungen!$B$5+SUMIFS(Kassenbuch!$F$7:$F$1006,Kassenbuch!$B$7:$B$1006,"&lt;="&amp;A196)-SUMIFS(Kassenbuch!$G$7:$G$1006,Kassenbuch!$B$7:$B$1006,"&lt;="&amp;A196),2))</f>
        <v/>
      </c>
      <c r="D196" s="15">
        <f>IF(OR(A196="",B196=""),"",ROUND(B196-C196,2))</f>
        <v/>
      </c>
      <c r="E196" s="12" t="n"/>
      <c r="F196" s="16">
        <f>IF(A196="","",IF(B196="","gezählten Betrag eintragen",IF(D196=0,"",IF(D196&lt;0,"weniger Geld in der Kasse als gebucht","mehr Geld in der Kasse als gebucht"))))</f>
        <v/>
      </c>
    </row>
    <row r="197">
      <c r="A197" s="10" t="n"/>
      <c r="B197" s="13" t="n"/>
      <c r="C197" s="15">
        <f>IF(A197="","",ROUND(Einstellungen!$B$5+SUMIFS(Kassenbuch!$F$7:$F$1006,Kassenbuch!$B$7:$B$1006,"&lt;="&amp;A197)-SUMIFS(Kassenbuch!$G$7:$G$1006,Kassenbuch!$B$7:$B$1006,"&lt;="&amp;A197),2))</f>
        <v/>
      </c>
      <c r="D197" s="15">
        <f>IF(OR(A197="",B197=""),"",ROUND(B197-C197,2))</f>
        <v/>
      </c>
      <c r="E197" s="12" t="n"/>
      <c r="F197" s="16">
        <f>IF(A197="","",IF(B197="","gezählten Betrag eintragen",IF(D197=0,"",IF(D197&lt;0,"weniger Geld in der Kasse als gebucht","mehr Geld in der Kasse als gebucht"))))</f>
        <v/>
      </c>
    </row>
    <row r="198">
      <c r="A198" s="10" t="n"/>
      <c r="B198" s="13" t="n"/>
      <c r="C198" s="15">
        <f>IF(A198="","",ROUND(Einstellungen!$B$5+SUMIFS(Kassenbuch!$F$7:$F$1006,Kassenbuch!$B$7:$B$1006,"&lt;="&amp;A198)-SUMIFS(Kassenbuch!$G$7:$G$1006,Kassenbuch!$B$7:$B$1006,"&lt;="&amp;A198),2))</f>
        <v/>
      </c>
      <c r="D198" s="15">
        <f>IF(OR(A198="",B198=""),"",ROUND(B198-C198,2))</f>
        <v/>
      </c>
      <c r="E198" s="12" t="n"/>
      <c r="F198" s="16">
        <f>IF(A198="","",IF(B198="","gezählten Betrag eintragen",IF(D198=0,"",IF(D198&lt;0,"weniger Geld in der Kasse als gebucht","mehr Geld in der Kasse als gebucht"))))</f>
        <v/>
      </c>
    </row>
    <row r="199">
      <c r="A199" s="10" t="n"/>
      <c r="B199" s="13" t="n"/>
      <c r="C199" s="15">
        <f>IF(A199="","",ROUND(Einstellungen!$B$5+SUMIFS(Kassenbuch!$F$7:$F$1006,Kassenbuch!$B$7:$B$1006,"&lt;="&amp;A199)-SUMIFS(Kassenbuch!$G$7:$G$1006,Kassenbuch!$B$7:$B$1006,"&lt;="&amp;A199),2))</f>
        <v/>
      </c>
      <c r="D199" s="15">
        <f>IF(OR(A199="",B199=""),"",ROUND(B199-C199,2))</f>
        <v/>
      </c>
      <c r="E199" s="12" t="n"/>
      <c r="F199" s="16">
        <f>IF(A199="","",IF(B199="","gezählten Betrag eintragen",IF(D199=0,"",IF(D199&lt;0,"weniger Geld in der Kasse als gebucht","mehr Geld in der Kasse als gebucht"))))</f>
        <v/>
      </c>
    </row>
    <row r="200">
      <c r="A200" s="10" t="n"/>
      <c r="B200" s="13" t="n"/>
      <c r="C200" s="15">
        <f>IF(A200="","",ROUND(Einstellungen!$B$5+SUMIFS(Kassenbuch!$F$7:$F$1006,Kassenbuch!$B$7:$B$1006,"&lt;="&amp;A200)-SUMIFS(Kassenbuch!$G$7:$G$1006,Kassenbuch!$B$7:$B$1006,"&lt;="&amp;A200),2))</f>
        <v/>
      </c>
      <c r="D200" s="15">
        <f>IF(OR(A200="",B200=""),"",ROUND(B200-C200,2))</f>
        <v/>
      </c>
      <c r="E200" s="12" t="n"/>
      <c r="F200" s="16">
        <f>IF(A200="","",IF(B200="","gezählten Betrag eintragen",IF(D200=0,"",IF(D200&lt;0,"weniger Geld in der Kasse als gebucht","mehr Geld in der Kasse als gebucht"))))</f>
        <v/>
      </c>
    </row>
    <row r="201">
      <c r="A201" s="10" t="n"/>
      <c r="B201" s="13" t="n"/>
      <c r="C201" s="15">
        <f>IF(A201="","",ROUND(Einstellungen!$B$5+SUMIFS(Kassenbuch!$F$7:$F$1006,Kassenbuch!$B$7:$B$1006,"&lt;="&amp;A201)-SUMIFS(Kassenbuch!$G$7:$G$1006,Kassenbuch!$B$7:$B$1006,"&lt;="&amp;A201),2))</f>
        <v/>
      </c>
      <c r="D201" s="15">
        <f>IF(OR(A201="",B201=""),"",ROUND(B201-C201,2))</f>
        <v/>
      </c>
      <c r="E201" s="12" t="n"/>
      <c r="F201" s="16">
        <f>IF(A201="","",IF(B201="","gezählten Betrag eintragen",IF(D201=0,"",IF(D201&lt;0,"weniger Geld in der Kasse als gebucht","mehr Geld in der Kasse als gebucht"))))</f>
        <v/>
      </c>
    </row>
    <row r="202">
      <c r="A202" s="10" t="n"/>
      <c r="B202" s="13" t="n"/>
      <c r="C202" s="15">
        <f>IF(A202="","",ROUND(Einstellungen!$B$5+SUMIFS(Kassenbuch!$F$7:$F$1006,Kassenbuch!$B$7:$B$1006,"&lt;="&amp;A202)-SUMIFS(Kassenbuch!$G$7:$G$1006,Kassenbuch!$B$7:$B$1006,"&lt;="&amp;A202),2))</f>
        <v/>
      </c>
      <c r="D202" s="15">
        <f>IF(OR(A202="",B202=""),"",ROUND(B202-C202,2))</f>
        <v/>
      </c>
      <c r="E202" s="12" t="n"/>
      <c r="F202" s="16">
        <f>IF(A202="","",IF(B202="","gezählten Betrag eintragen",IF(D202=0,"",IF(D202&lt;0,"weniger Geld in der Kasse als gebucht","mehr Geld in der Kasse als gebucht"))))</f>
        <v/>
      </c>
    </row>
    <row r="203">
      <c r="A203" s="10" t="n"/>
      <c r="B203" s="13" t="n"/>
      <c r="C203" s="15">
        <f>IF(A203="","",ROUND(Einstellungen!$B$5+SUMIFS(Kassenbuch!$F$7:$F$1006,Kassenbuch!$B$7:$B$1006,"&lt;="&amp;A203)-SUMIFS(Kassenbuch!$G$7:$G$1006,Kassenbuch!$B$7:$B$1006,"&lt;="&amp;A203),2))</f>
        <v/>
      </c>
      <c r="D203" s="15">
        <f>IF(OR(A203="",B203=""),"",ROUND(B203-C203,2))</f>
        <v/>
      </c>
      <c r="E203" s="12" t="n"/>
      <c r="F203" s="16">
        <f>IF(A203="","",IF(B203="","gezählten Betrag eintragen",IF(D203=0,"",IF(D203&lt;0,"weniger Geld in der Kasse als gebucht","mehr Geld in der Kasse als gebucht"))))</f>
        <v/>
      </c>
    </row>
    <row r="204">
      <c r="A204" s="10" t="n"/>
      <c r="B204" s="13" t="n"/>
      <c r="C204" s="15">
        <f>IF(A204="","",ROUND(Einstellungen!$B$5+SUMIFS(Kassenbuch!$F$7:$F$1006,Kassenbuch!$B$7:$B$1006,"&lt;="&amp;A204)-SUMIFS(Kassenbuch!$G$7:$G$1006,Kassenbuch!$B$7:$B$1006,"&lt;="&amp;A204),2))</f>
        <v/>
      </c>
      <c r="D204" s="15">
        <f>IF(OR(A204="",B204=""),"",ROUND(B204-C204,2))</f>
        <v/>
      </c>
      <c r="E204" s="12" t="n"/>
      <c r="F204" s="16">
        <f>IF(A204="","",IF(B204="","gezählten Betrag eintragen",IF(D204=0,"",IF(D204&lt;0,"weniger Geld in der Kasse als gebucht","mehr Geld in der Kasse als gebucht"))))</f>
        <v/>
      </c>
    </row>
    <row r="205">
      <c r="A205" s="10" t="n"/>
      <c r="B205" s="13" t="n"/>
      <c r="C205" s="15">
        <f>IF(A205="","",ROUND(Einstellungen!$B$5+SUMIFS(Kassenbuch!$F$7:$F$1006,Kassenbuch!$B$7:$B$1006,"&lt;="&amp;A205)-SUMIFS(Kassenbuch!$G$7:$G$1006,Kassenbuch!$B$7:$B$1006,"&lt;="&amp;A205),2))</f>
        <v/>
      </c>
      <c r="D205" s="15">
        <f>IF(OR(A205="",B205=""),"",ROUND(B205-C205,2))</f>
        <v/>
      </c>
      <c r="E205" s="12" t="n"/>
      <c r="F205" s="16">
        <f>IF(A205="","",IF(B205="","gezählten Betrag eintragen",IF(D205=0,"",IF(D205&lt;0,"weniger Geld in der Kasse als gebucht","mehr Geld in der Kasse als gebucht"))))</f>
        <v/>
      </c>
    </row>
    <row r="206">
      <c r="A206" s="10" t="n"/>
      <c r="B206" s="13" t="n"/>
      <c r="C206" s="15">
        <f>IF(A206="","",ROUND(Einstellungen!$B$5+SUMIFS(Kassenbuch!$F$7:$F$1006,Kassenbuch!$B$7:$B$1006,"&lt;="&amp;A206)-SUMIFS(Kassenbuch!$G$7:$G$1006,Kassenbuch!$B$7:$B$1006,"&lt;="&amp;A206),2))</f>
        <v/>
      </c>
      <c r="D206" s="15">
        <f>IF(OR(A206="",B206=""),"",ROUND(B206-C206,2))</f>
        <v/>
      </c>
      <c r="E206" s="12" t="n"/>
      <c r="F206" s="16">
        <f>IF(A206="","",IF(B206="","gezählten Betrag eintragen",IF(D206=0,"",IF(D206&lt;0,"weniger Geld in der Kasse als gebucht","mehr Geld in der Kasse als gebucht"))))</f>
        <v/>
      </c>
    </row>
  </sheetData>
  <mergeCells count="1">
    <mergeCell ref="A3:F4"/>
  </mergeCells>
  <conditionalFormatting sqref="F7:F206">
    <cfRule type="expression" priority="1" dxfId="0">
      <formula>F7&lt;&gt;""</formula>
    </cfRule>
  </conditionalFormatting>
  <dataValidations count="1">
    <dataValidation sqref="A7:A206" showDropDown="0" showInputMessage="0" showErrorMessage="0" allowBlank="1" errorTitle="Datum" error="Bitte ein Datum eingeben, z. B. 31.01.2026." type="date" operator="between">
      <formula1>DATE(2000,1,1)</formula1>
      <formula2>DATE(2100,12,31)</formula2>
    </dataValidation>
  </dataValidations>
  <pageMargins left="0.4" right="0.4" top="1" bottom="1" header="0.5" footer="0.5"/>
  <pageSetup orientation="landscape" paperSize="9" fitToHeight="0" fitToWidth="1"/>
  <legacyDrawing xmlns:r="http://schemas.openxmlformats.org/officeDocument/2006/relationships" r:id="anysvml"/>
</worksheet>
</file>

<file path=xl/worksheets/sheet3.xml><?xml version="1.0" encoding="utf-8"?>
<worksheet xmlns="http://schemas.openxmlformats.org/spreadsheetml/2006/main">
  <sheetPr>
    <tabColor rgb="00FFC000"/>
    <outlinePr summaryBelow="1" summaryRight="1"/>
    <pageSetUpPr fitToPage="1"/>
  </sheetPr>
  <dimension ref="A1:F29"/>
  <sheetViews>
    <sheetView showGridLines="0" tabSelected="0" workbookViewId="0">
      <selection activeCell="A1" sqref="A1"/>
    </sheetView>
  </sheetViews>
  <sheetFormatPr baseColWidth="8" defaultRowHeight="15"/>
  <cols>
    <col width="24" customWidth="1" min="1" max="1"/>
    <col width="16" customWidth="1" min="2" max="2"/>
    <col width="12" customWidth="1" min="3" max="3"/>
    <col width="4" customWidth="1" min="4" max="4"/>
    <col width="4" customWidth="1" min="5" max="5"/>
    <col width="70" customWidth="1" min="6" max="6"/>
  </cols>
  <sheetData>
    <row r="1" ht="30" customHeight="1">
      <c r="A1" s="1" t="inlineStr">
        <is>
          <t>Einstellungen</t>
        </is>
      </c>
      <c r="B1" s="2" t="n"/>
      <c r="C1" s="2" t="n"/>
      <c r="D1" s="2" t="n"/>
      <c r="E1" s="2" t="n"/>
      <c r="F1" s="2" t="n"/>
    </row>
    <row r="2" ht="18" customHeight="1">
      <c r="A2" s="3" t="inlineStr">
        <is>
          <t>Anfangsbestand und Listen für die Auswahl im Kassenbuch · frei erweiterbar</t>
        </is>
      </c>
      <c r="B2" s="2" t="n"/>
      <c r="C2" s="2" t="n"/>
      <c r="D2" s="2" t="n"/>
      <c r="E2" s="2" t="n"/>
      <c r="F2" s="2" t="n"/>
    </row>
    <row r="4">
      <c r="A4" s="18" t="inlineStr">
        <is>
          <t>Name der Kasse</t>
        </is>
      </c>
      <c r="B4" s="12" t="inlineStr">
        <is>
          <t>Barkasse</t>
        </is>
      </c>
      <c r="F4" s="18" t="inlineStr">
        <is>
          <t>So passt du die Einstellungen an</t>
        </is>
      </c>
    </row>
    <row r="5">
      <c r="A5" s="18" t="inlineStr">
        <is>
          <t>Anfangsbestand (€)</t>
        </is>
      </c>
      <c r="B5" s="13" t="n">
        <v>500</v>
      </c>
      <c r="F5" s="19" t="inlineStr">
        <is>
          <t>Anfangsbestand: das gezählte Bargeld am Stichtag. Beim Start mitten im Jahr der Bestand an diesem Tag.</t>
        </is>
      </c>
    </row>
    <row r="6">
      <c r="A6" s="18" t="inlineStr">
        <is>
          <t>Anfangsbestand am</t>
        </is>
      </c>
      <c r="B6" s="10" t="n">
        <v>46266</v>
      </c>
      <c r="F6" s="19" t="inlineStr">
        <is>
          <t>Kategorien: überschreiben oder unten ergänzen, bis zu 20. Die Auswertung übernimmt jede Änderung.</t>
        </is>
      </c>
    </row>
    <row r="7">
      <c r="F7" s="19" t="inlineStr">
        <is>
          <t>Geldtransit Bank: Bargeld zur Bank gebracht (Ausgabe) oder abgehoben (Einnahme), ohne USt.</t>
        </is>
      </c>
    </row>
    <row r="9" ht="22" customHeight="1">
      <c r="A9" s="8" t="inlineStr">
        <is>
          <t>Kategorien</t>
        </is>
      </c>
      <c r="C9" s="8" t="inlineStr">
        <is>
          <t>USt-Sätze</t>
        </is>
      </c>
    </row>
    <row r="10">
      <c r="A10" s="20" t="inlineStr">
        <is>
          <t>Erlöse</t>
        </is>
      </c>
      <c r="C10" s="14" t="n">
        <v>0.19</v>
      </c>
      <c r="F10" s="19" t="inlineStr">
        <is>
          <t>Farben im Register: grün = hier arbeitest du, orange = Einstellungen,</t>
        </is>
      </c>
    </row>
    <row r="11">
      <c r="A11" s="20" t="inlineStr">
        <is>
          <t>Privateinlage</t>
        </is>
      </c>
      <c r="C11" s="14" t="n">
        <v>0.07000000000000001</v>
      </c>
      <c r="F11" s="19" t="inlineStr">
        <is>
          <t>grau = rechnet selbst (Auswertung) und Anleitung.</t>
        </is>
      </c>
    </row>
    <row r="12">
      <c r="A12" s="20" t="inlineStr">
        <is>
          <t>Geldtransit Bank</t>
        </is>
      </c>
      <c r="C12" s="14" t="n">
        <v>0</v>
      </c>
    </row>
    <row r="13">
      <c r="A13" s="20" t="inlineStr">
        <is>
          <t>Wareneinkauf</t>
        </is>
      </c>
      <c r="C13" s="14" t="n"/>
    </row>
    <row r="14">
      <c r="A14" s="20" t="inlineStr">
        <is>
          <t>Bürobedarf</t>
        </is>
      </c>
      <c r="C14" s="14" t="n"/>
    </row>
    <row r="15">
      <c r="A15" s="20" t="inlineStr">
        <is>
          <t>Porto</t>
        </is>
      </c>
      <c r="C15" s="14" t="n"/>
    </row>
    <row r="16">
      <c r="A16" s="20" t="inlineStr">
        <is>
          <t>Bewirtung</t>
        </is>
      </c>
    </row>
    <row r="17">
      <c r="A17" s="20" t="inlineStr">
        <is>
          <t>Fahrtkosten</t>
        </is>
      </c>
    </row>
    <row r="18">
      <c r="A18" s="20" t="inlineStr">
        <is>
          <t>Reinigung</t>
        </is>
      </c>
    </row>
    <row r="19">
      <c r="A19" s="20" t="inlineStr">
        <is>
          <t>Privatentnahme</t>
        </is>
      </c>
    </row>
    <row r="20">
      <c r="A20" s="20" t="inlineStr">
        <is>
          <t>Sonstiges</t>
        </is>
      </c>
    </row>
    <row r="21">
      <c r="A21" s="20" t="n"/>
    </row>
    <row r="22">
      <c r="A22" s="20" t="n"/>
    </row>
    <row r="23">
      <c r="A23" s="20" t="n"/>
    </row>
    <row r="24">
      <c r="A24" s="20" t="n"/>
    </row>
    <row r="25">
      <c r="A25" s="20" t="n"/>
    </row>
    <row r="26">
      <c r="A26" s="20" t="n"/>
    </row>
    <row r="27">
      <c r="A27" s="20" t="n"/>
    </row>
    <row r="28">
      <c r="A28" s="20" t="n"/>
    </row>
    <row r="29">
      <c r="A29" s="20" t="n"/>
    </row>
  </sheetData>
  <dataValidations count="3">
    <dataValidation sqref="B5" showDropDown="0" showInputMessage="0" showErrorMessage="0" allowBlank="1" errorTitle="Anfangsbestand" error="Bitte einen Betrag in Euro eingeben." type="decimal" operator="between">
      <formula1>-1000000</formula1>
      <formula2>1000000</formula2>
    </dataValidation>
    <dataValidation sqref="B6" showDropDown="0" showInputMessage="0" showErrorMessage="0" allowBlank="1" errorTitle="Datum" error="Bitte ein Datum eingeben, z. B. 01.01.2026." type="date" operator="between">
      <formula1>DATE(2000,1,1)</formula1>
      <formula2>DATE(2100,12,31)</formula2>
    </dataValidation>
    <dataValidation sqref="C10:C15" showDropDown="0" showInputMessage="0" showErrorMessage="0" allowBlank="1" errorTitle="USt-Satz" error="Bitte einen Satz in Prozent eingeben, z. B. 19 %." type="decimal" operator="between">
      <formula1>0</formula1>
      <formula2>1</formula2>
    </dataValidation>
  </dataValidations>
  <pageMargins left="0.4" right="0.4" top="1" bottom="1" header="0.5" footer="0.5"/>
  <pageSetup orientation="landscape" paperSize="9" fitToHeight="0" fitToWidth="1"/>
  <legacyDrawing xmlns:r="http://schemas.openxmlformats.org/officeDocument/2006/relationships" r:id="anysvml"/>
</worksheet>
</file>

<file path=xl/worksheets/sheet4.xml><?xml version="1.0" encoding="utf-8"?>
<worksheet xmlns="http://schemas.openxmlformats.org/spreadsheetml/2006/main">
  <sheetPr>
    <tabColor rgb="006C756C"/>
    <outlinePr summaryBelow="1" summaryRight="1"/>
    <pageSetUpPr fitToPage="1"/>
  </sheetPr>
  <dimension ref="A1:N48"/>
  <sheetViews>
    <sheetView showGridLines="0" tabSelected="0" workbookViewId="0">
      <selection activeCell="A1" sqref="A1"/>
    </sheetView>
  </sheetViews>
  <sheetFormatPr baseColWidth="8" defaultRowHeight="15"/>
  <cols>
    <col width="24" customWidth="1" min="1" max="1"/>
    <col width="10.5" customWidth="1" min="2" max="2"/>
    <col width="10.5" customWidth="1" min="3" max="3"/>
    <col width="10.5" customWidth="1" min="4" max="4"/>
    <col width="10.5" customWidth="1" min="5" max="5"/>
    <col width="10.5" customWidth="1" min="6" max="6"/>
    <col width="10.5" customWidth="1" min="7" max="7"/>
    <col width="10.5" customWidth="1" min="8" max="8"/>
    <col width="10.5" customWidth="1" min="9" max="9"/>
    <col width="10.5" customWidth="1" min="10" max="10"/>
    <col width="10.5" customWidth="1" min="11" max="11"/>
    <col width="10.5" customWidth="1" min="12" max="12"/>
    <col width="10.5" customWidth="1" min="13" max="13"/>
    <col width="12" customWidth="1" min="14" max="14"/>
  </cols>
  <sheetData>
    <row r="1" ht="30" customHeight="1">
      <c r="A1" s="1" t="inlineStr">
        <is>
          <t>Auswertung</t>
        </is>
      </c>
      <c r="B1" s="2" t="n"/>
      <c r="C1" s="2" t="n"/>
      <c r="D1" s="2" t="n"/>
      <c r="E1" s="2" t="n"/>
      <c r="F1" s="2" t="n"/>
      <c r="G1" s="2" t="n"/>
      <c r="H1" s="2" t="n"/>
      <c r="I1" s="2" t="n"/>
      <c r="J1" s="2" t="n"/>
      <c r="K1" s="2" t="n"/>
      <c r="L1" s="2" t="n"/>
      <c r="M1" s="2" t="n"/>
      <c r="N1" s="2" t="n"/>
    </row>
    <row r="2" ht="18" customHeight="1">
      <c r="A2" s="3" t="inlineStr">
        <is>
          <t>Rechnet aus dem Kassenbuch · nur das Jahr oben ist einzutragen</t>
        </is>
      </c>
      <c r="B2" s="2" t="n"/>
      <c r="C2" s="2" t="n"/>
      <c r="D2" s="2" t="n"/>
      <c r="E2" s="2" t="n"/>
      <c r="F2" s="2" t="n"/>
      <c r="G2" s="2" t="n"/>
      <c r="H2" s="2" t="n"/>
      <c r="I2" s="2" t="n"/>
      <c r="J2" s="2" t="n"/>
      <c r="K2" s="2" t="n"/>
      <c r="L2" s="2" t="n"/>
      <c r="M2" s="2" t="n"/>
      <c r="N2" s="2" t="n"/>
    </row>
    <row r="4">
      <c r="A4" s="18" t="inlineStr">
        <is>
          <t>Jahr:</t>
        </is>
      </c>
      <c r="B4" s="21" t="n">
        <v>2026</v>
      </c>
    </row>
    <row r="6">
      <c r="A6" s="22" t="inlineStr">
        <is>
          <t>Je Monat im gewählten Jahr</t>
        </is>
      </c>
    </row>
    <row r="7" ht="44" customHeight="1">
      <c r="A7" s="8" t="inlineStr">
        <is>
          <t>Monat</t>
        </is>
      </c>
      <c r="B7" s="8" t="inlineStr">
        <is>
          <t>Einnahmen (€)</t>
        </is>
      </c>
      <c r="C7" s="8" t="inlineStr">
        <is>
          <t>Ausgaben (€)</t>
        </is>
      </c>
      <c r="D7" s="8" t="inlineStr">
        <is>
          <t>Saldo (€)</t>
        </is>
      </c>
      <c r="E7" s="8" t="inlineStr">
        <is>
          <t>Bestand am Monatsende (€)</t>
        </is>
      </c>
      <c r="F7" s="8" t="inlineStr">
        <is>
          <t>USt in Einnahmen (€)</t>
        </is>
      </c>
      <c r="G7" s="8" t="inlineStr">
        <is>
          <t>USt in Ausgaben (€)</t>
        </is>
      </c>
      <c r="H7" s="8" t="inlineStr">
        <is>
          <t>Buchungen</t>
        </is>
      </c>
    </row>
    <row r="8">
      <c r="A8" s="23" t="inlineStr">
        <is>
          <t>Bestand 1. Januar</t>
        </is>
      </c>
      <c r="E8" s="24">
        <f>ROUND(Einstellungen!$B$5+SUMIFS(Kassenbuch!$F$7:$F$1006,Kassenbuch!$B$7:$B$1006,"&lt;"&amp;DATE($B$4,1,1))-SUMIFS(Kassenbuch!$G$7:$G$1006,Kassenbuch!$B$7:$B$1006,"&lt;"&amp;DATE($B$4,1,1)),2)</f>
        <v/>
      </c>
    </row>
    <row r="9">
      <c r="A9" s="25" t="inlineStr">
        <is>
          <t>Januar</t>
        </is>
      </c>
      <c r="B9" s="26">
        <f>SUMIFS(Kassenbuch!$F$7:$F$1006,Kassenbuch!$B$7:$B$1006,"&gt;="&amp;DATE($B$4,1,1),Kassenbuch!$B$7:$B$1006,"&lt;"&amp;DATE($B$4,2,1))</f>
        <v/>
      </c>
      <c r="C9" s="26">
        <f>SUMIFS(Kassenbuch!$G$7:$G$1006,Kassenbuch!$B$7:$B$1006,"&gt;="&amp;DATE($B$4,1,1),Kassenbuch!$B$7:$B$1006,"&lt;"&amp;DATE($B$4,2,1))</f>
        <v/>
      </c>
      <c r="D9" s="26">
        <f>ROUND(B9-C9,2)</f>
        <v/>
      </c>
      <c r="E9" s="26">
        <f>ROUND(Einstellungen!$B$5+SUMIFS(Kassenbuch!$F$7:$F$1006,Kassenbuch!$B$7:$B$1006,"&lt;"&amp;DATE($B$4,2,1))-SUMIFS(Kassenbuch!$G$7:$G$1006,Kassenbuch!$B$7:$B$1006,"&lt;"&amp;DATE($B$4,2,1)),2)</f>
        <v/>
      </c>
      <c r="F9" s="26">
        <f>SUMIFS(Kassenbuch!$I$7:$I$1006,Kassenbuch!$B$7:$B$1006,"&gt;="&amp;DATE($B$4,1,1),Kassenbuch!$B$7:$B$1006,"&lt;"&amp;DATE($B$4,2,1),Kassenbuch!$F$7:$F$1006,"&lt;&gt;")</f>
        <v/>
      </c>
      <c r="G9" s="26">
        <f>SUMIFS(Kassenbuch!$I$7:$I$1006,Kassenbuch!$B$7:$B$1006,"&gt;="&amp;DATE($B$4,1,1),Kassenbuch!$B$7:$B$1006,"&lt;"&amp;DATE($B$4,2,1),Kassenbuch!$G$7:$G$1006,"&lt;&gt;")</f>
        <v/>
      </c>
      <c r="H9" s="27">
        <f>COUNTIFS(Kassenbuch!$B$7:$B$1006,"&gt;="&amp;DATE($B$4,1,1),Kassenbuch!$B$7:$B$1006,"&lt;"&amp;DATE($B$4,2,1))</f>
        <v/>
      </c>
    </row>
    <row r="10">
      <c r="A10" s="28" t="inlineStr">
        <is>
          <t>Februar</t>
        </is>
      </c>
      <c r="B10" s="29">
        <f>SUMIFS(Kassenbuch!$F$7:$F$1006,Kassenbuch!$B$7:$B$1006,"&gt;="&amp;DATE($B$4,2,1),Kassenbuch!$B$7:$B$1006,"&lt;"&amp;DATE($B$4,3,1))</f>
        <v/>
      </c>
      <c r="C10" s="29">
        <f>SUMIFS(Kassenbuch!$G$7:$G$1006,Kassenbuch!$B$7:$B$1006,"&gt;="&amp;DATE($B$4,2,1),Kassenbuch!$B$7:$B$1006,"&lt;"&amp;DATE($B$4,3,1))</f>
        <v/>
      </c>
      <c r="D10" s="29">
        <f>ROUND(B10-C10,2)</f>
        <v/>
      </c>
      <c r="E10" s="29">
        <f>ROUND(Einstellungen!$B$5+SUMIFS(Kassenbuch!$F$7:$F$1006,Kassenbuch!$B$7:$B$1006,"&lt;"&amp;DATE($B$4,3,1))-SUMIFS(Kassenbuch!$G$7:$G$1006,Kassenbuch!$B$7:$B$1006,"&lt;"&amp;DATE($B$4,3,1)),2)</f>
        <v/>
      </c>
      <c r="F10" s="29">
        <f>SUMIFS(Kassenbuch!$I$7:$I$1006,Kassenbuch!$B$7:$B$1006,"&gt;="&amp;DATE($B$4,2,1),Kassenbuch!$B$7:$B$1006,"&lt;"&amp;DATE($B$4,3,1),Kassenbuch!$F$7:$F$1006,"&lt;&gt;")</f>
        <v/>
      </c>
      <c r="G10" s="29">
        <f>SUMIFS(Kassenbuch!$I$7:$I$1006,Kassenbuch!$B$7:$B$1006,"&gt;="&amp;DATE($B$4,2,1),Kassenbuch!$B$7:$B$1006,"&lt;"&amp;DATE($B$4,3,1),Kassenbuch!$G$7:$G$1006,"&lt;&gt;")</f>
        <v/>
      </c>
      <c r="H10" s="30">
        <f>COUNTIFS(Kassenbuch!$B$7:$B$1006,"&gt;="&amp;DATE($B$4,2,1),Kassenbuch!$B$7:$B$1006,"&lt;"&amp;DATE($B$4,3,1))</f>
        <v/>
      </c>
    </row>
    <row r="11">
      <c r="A11" s="25" t="inlineStr">
        <is>
          <t>März</t>
        </is>
      </c>
      <c r="B11" s="26">
        <f>SUMIFS(Kassenbuch!$F$7:$F$1006,Kassenbuch!$B$7:$B$1006,"&gt;="&amp;DATE($B$4,3,1),Kassenbuch!$B$7:$B$1006,"&lt;"&amp;DATE($B$4,4,1))</f>
        <v/>
      </c>
      <c r="C11" s="26">
        <f>SUMIFS(Kassenbuch!$G$7:$G$1006,Kassenbuch!$B$7:$B$1006,"&gt;="&amp;DATE($B$4,3,1),Kassenbuch!$B$7:$B$1006,"&lt;"&amp;DATE($B$4,4,1))</f>
        <v/>
      </c>
      <c r="D11" s="26">
        <f>ROUND(B11-C11,2)</f>
        <v/>
      </c>
      <c r="E11" s="26">
        <f>ROUND(Einstellungen!$B$5+SUMIFS(Kassenbuch!$F$7:$F$1006,Kassenbuch!$B$7:$B$1006,"&lt;"&amp;DATE($B$4,4,1))-SUMIFS(Kassenbuch!$G$7:$G$1006,Kassenbuch!$B$7:$B$1006,"&lt;"&amp;DATE($B$4,4,1)),2)</f>
        <v/>
      </c>
      <c r="F11" s="26">
        <f>SUMIFS(Kassenbuch!$I$7:$I$1006,Kassenbuch!$B$7:$B$1006,"&gt;="&amp;DATE($B$4,3,1),Kassenbuch!$B$7:$B$1006,"&lt;"&amp;DATE($B$4,4,1),Kassenbuch!$F$7:$F$1006,"&lt;&gt;")</f>
        <v/>
      </c>
      <c r="G11" s="26">
        <f>SUMIFS(Kassenbuch!$I$7:$I$1006,Kassenbuch!$B$7:$B$1006,"&gt;="&amp;DATE($B$4,3,1),Kassenbuch!$B$7:$B$1006,"&lt;"&amp;DATE($B$4,4,1),Kassenbuch!$G$7:$G$1006,"&lt;&gt;")</f>
        <v/>
      </c>
      <c r="H11" s="27">
        <f>COUNTIFS(Kassenbuch!$B$7:$B$1006,"&gt;="&amp;DATE($B$4,3,1),Kassenbuch!$B$7:$B$1006,"&lt;"&amp;DATE($B$4,4,1))</f>
        <v/>
      </c>
    </row>
    <row r="12">
      <c r="A12" s="28" t="inlineStr">
        <is>
          <t>April</t>
        </is>
      </c>
      <c r="B12" s="29">
        <f>SUMIFS(Kassenbuch!$F$7:$F$1006,Kassenbuch!$B$7:$B$1006,"&gt;="&amp;DATE($B$4,4,1),Kassenbuch!$B$7:$B$1006,"&lt;"&amp;DATE($B$4,5,1))</f>
        <v/>
      </c>
      <c r="C12" s="29">
        <f>SUMIFS(Kassenbuch!$G$7:$G$1006,Kassenbuch!$B$7:$B$1006,"&gt;="&amp;DATE($B$4,4,1),Kassenbuch!$B$7:$B$1006,"&lt;"&amp;DATE($B$4,5,1))</f>
        <v/>
      </c>
      <c r="D12" s="29">
        <f>ROUND(B12-C12,2)</f>
        <v/>
      </c>
      <c r="E12" s="29">
        <f>ROUND(Einstellungen!$B$5+SUMIFS(Kassenbuch!$F$7:$F$1006,Kassenbuch!$B$7:$B$1006,"&lt;"&amp;DATE($B$4,5,1))-SUMIFS(Kassenbuch!$G$7:$G$1006,Kassenbuch!$B$7:$B$1006,"&lt;"&amp;DATE($B$4,5,1)),2)</f>
        <v/>
      </c>
      <c r="F12" s="29">
        <f>SUMIFS(Kassenbuch!$I$7:$I$1006,Kassenbuch!$B$7:$B$1006,"&gt;="&amp;DATE($B$4,4,1),Kassenbuch!$B$7:$B$1006,"&lt;"&amp;DATE($B$4,5,1),Kassenbuch!$F$7:$F$1006,"&lt;&gt;")</f>
        <v/>
      </c>
      <c r="G12" s="29">
        <f>SUMIFS(Kassenbuch!$I$7:$I$1006,Kassenbuch!$B$7:$B$1006,"&gt;="&amp;DATE($B$4,4,1),Kassenbuch!$B$7:$B$1006,"&lt;"&amp;DATE($B$4,5,1),Kassenbuch!$G$7:$G$1006,"&lt;&gt;")</f>
        <v/>
      </c>
      <c r="H12" s="30">
        <f>COUNTIFS(Kassenbuch!$B$7:$B$1006,"&gt;="&amp;DATE($B$4,4,1),Kassenbuch!$B$7:$B$1006,"&lt;"&amp;DATE($B$4,5,1))</f>
        <v/>
      </c>
    </row>
    <row r="13">
      <c r="A13" s="25" t="inlineStr">
        <is>
          <t>Mai</t>
        </is>
      </c>
      <c r="B13" s="26">
        <f>SUMIFS(Kassenbuch!$F$7:$F$1006,Kassenbuch!$B$7:$B$1006,"&gt;="&amp;DATE($B$4,5,1),Kassenbuch!$B$7:$B$1006,"&lt;"&amp;DATE($B$4,6,1))</f>
        <v/>
      </c>
      <c r="C13" s="26">
        <f>SUMIFS(Kassenbuch!$G$7:$G$1006,Kassenbuch!$B$7:$B$1006,"&gt;="&amp;DATE($B$4,5,1),Kassenbuch!$B$7:$B$1006,"&lt;"&amp;DATE($B$4,6,1))</f>
        <v/>
      </c>
      <c r="D13" s="26">
        <f>ROUND(B13-C13,2)</f>
        <v/>
      </c>
      <c r="E13" s="26">
        <f>ROUND(Einstellungen!$B$5+SUMIFS(Kassenbuch!$F$7:$F$1006,Kassenbuch!$B$7:$B$1006,"&lt;"&amp;DATE($B$4,6,1))-SUMIFS(Kassenbuch!$G$7:$G$1006,Kassenbuch!$B$7:$B$1006,"&lt;"&amp;DATE($B$4,6,1)),2)</f>
        <v/>
      </c>
      <c r="F13" s="26">
        <f>SUMIFS(Kassenbuch!$I$7:$I$1006,Kassenbuch!$B$7:$B$1006,"&gt;="&amp;DATE($B$4,5,1),Kassenbuch!$B$7:$B$1006,"&lt;"&amp;DATE($B$4,6,1),Kassenbuch!$F$7:$F$1006,"&lt;&gt;")</f>
        <v/>
      </c>
      <c r="G13" s="26">
        <f>SUMIFS(Kassenbuch!$I$7:$I$1006,Kassenbuch!$B$7:$B$1006,"&gt;="&amp;DATE($B$4,5,1),Kassenbuch!$B$7:$B$1006,"&lt;"&amp;DATE($B$4,6,1),Kassenbuch!$G$7:$G$1006,"&lt;&gt;")</f>
        <v/>
      </c>
      <c r="H13" s="27">
        <f>COUNTIFS(Kassenbuch!$B$7:$B$1006,"&gt;="&amp;DATE($B$4,5,1),Kassenbuch!$B$7:$B$1006,"&lt;"&amp;DATE($B$4,6,1))</f>
        <v/>
      </c>
    </row>
    <row r="14">
      <c r="A14" s="28" t="inlineStr">
        <is>
          <t>Juni</t>
        </is>
      </c>
      <c r="B14" s="29">
        <f>SUMIFS(Kassenbuch!$F$7:$F$1006,Kassenbuch!$B$7:$B$1006,"&gt;="&amp;DATE($B$4,6,1),Kassenbuch!$B$7:$B$1006,"&lt;"&amp;DATE($B$4,7,1))</f>
        <v/>
      </c>
      <c r="C14" s="29">
        <f>SUMIFS(Kassenbuch!$G$7:$G$1006,Kassenbuch!$B$7:$B$1006,"&gt;="&amp;DATE($B$4,6,1),Kassenbuch!$B$7:$B$1006,"&lt;"&amp;DATE($B$4,7,1))</f>
        <v/>
      </c>
      <c r="D14" s="29">
        <f>ROUND(B14-C14,2)</f>
        <v/>
      </c>
      <c r="E14" s="29">
        <f>ROUND(Einstellungen!$B$5+SUMIFS(Kassenbuch!$F$7:$F$1006,Kassenbuch!$B$7:$B$1006,"&lt;"&amp;DATE($B$4,7,1))-SUMIFS(Kassenbuch!$G$7:$G$1006,Kassenbuch!$B$7:$B$1006,"&lt;"&amp;DATE($B$4,7,1)),2)</f>
        <v/>
      </c>
      <c r="F14" s="29">
        <f>SUMIFS(Kassenbuch!$I$7:$I$1006,Kassenbuch!$B$7:$B$1006,"&gt;="&amp;DATE($B$4,6,1),Kassenbuch!$B$7:$B$1006,"&lt;"&amp;DATE($B$4,7,1),Kassenbuch!$F$7:$F$1006,"&lt;&gt;")</f>
        <v/>
      </c>
      <c r="G14" s="29">
        <f>SUMIFS(Kassenbuch!$I$7:$I$1006,Kassenbuch!$B$7:$B$1006,"&gt;="&amp;DATE($B$4,6,1),Kassenbuch!$B$7:$B$1006,"&lt;"&amp;DATE($B$4,7,1),Kassenbuch!$G$7:$G$1006,"&lt;&gt;")</f>
        <v/>
      </c>
      <c r="H14" s="30">
        <f>COUNTIFS(Kassenbuch!$B$7:$B$1006,"&gt;="&amp;DATE($B$4,6,1),Kassenbuch!$B$7:$B$1006,"&lt;"&amp;DATE($B$4,7,1))</f>
        <v/>
      </c>
    </row>
    <row r="15">
      <c r="A15" s="25" t="inlineStr">
        <is>
          <t>Juli</t>
        </is>
      </c>
      <c r="B15" s="26">
        <f>SUMIFS(Kassenbuch!$F$7:$F$1006,Kassenbuch!$B$7:$B$1006,"&gt;="&amp;DATE($B$4,7,1),Kassenbuch!$B$7:$B$1006,"&lt;"&amp;DATE($B$4,8,1))</f>
        <v/>
      </c>
      <c r="C15" s="26">
        <f>SUMIFS(Kassenbuch!$G$7:$G$1006,Kassenbuch!$B$7:$B$1006,"&gt;="&amp;DATE($B$4,7,1),Kassenbuch!$B$7:$B$1006,"&lt;"&amp;DATE($B$4,8,1))</f>
        <v/>
      </c>
      <c r="D15" s="26">
        <f>ROUND(B15-C15,2)</f>
        <v/>
      </c>
      <c r="E15" s="26">
        <f>ROUND(Einstellungen!$B$5+SUMIFS(Kassenbuch!$F$7:$F$1006,Kassenbuch!$B$7:$B$1006,"&lt;"&amp;DATE($B$4,8,1))-SUMIFS(Kassenbuch!$G$7:$G$1006,Kassenbuch!$B$7:$B$1006,"&lt;"&amp;DATE($B$4,8,1)),2)</f>
        <v/>
      </c>
      <c r="F15" s="26">
        <f>SUMIFS(Kassenbuch!$I$7:$I$1006,Kassenbuch!$B$7:$B$1006,"&gt;="&amp;DATE($B$4,7,1),Kassenbuch!$B$7:$B$1006,"&lt;"&amp;DATE($B$4,8,1),Kassenbuch!$F$7:$F$1006,"&lt;&gt;")</f>
        <v/>
      </c>
      <c r="G15" s="26">
        <f>SUMIFS(Kassenbuch!$I$7:$I$1006,Kassenbuch!$B$7:$B$1006,"&gt;="&amp;DATE($B$4,7,1),Kassenbuch!$B$7:$B$1006,"&lt;"&amp;DATE($B$4,8,1),Kassenbuch!$G$7:$G$1006,"&lt;&gt;")</f>
        <v/>
      </c>
      <c r="H15" s="27">
        <f>COUNTIFS(Kassenbuch!$B$7:$B$1006,"&gt;="&amp;DATE($B$4,7,1),Kassenbuch!$B$7:$B$1006,"&lt;"&amp;DATE($B$4,8,1))</f>
        <v/>
      </c>
    </row>
    <row r="16">
      <c r="A16" s="28" t="inlineStr">
        <is>
          <t>August</t>
        </is>
      </c>
      <c r="B16" s="29">
        <f>SUMIFS(Kassenbuch!$F$7:$F$1006,Kassenbuch!$B$7:$B$1006,"&gt;="&amp;DATE($B$4,8,1),Kassenbuch!$B$7:$B$1006,"&lt;"&amp;DATE($B$4,9,1))</f>
        <v/>
      </c>
      <c r="C16" s="29">
        <f>SUMIFS(Kassenbuch!$G$7:$G$1006,Kassenbuch!$B$7:$B$1006,"&gt;="&amp;DATE($B$4,8,1),Kassenbuch!$B$7:$B$1006,"&lt;"&amp;DATE($B$4,9,1))</f>
        <v/>
      </c>
      <c r="D16" s="29">
        <f>ROUND(B16-C16,2)</f>
        <v/>
      </c>
      <c r="E16" s="29">
        <f>ROUND(Einstellungen!$B$5+SUMIFS(Kassenbuch!$F$7:$F$1006,Kassenbuch!$B$7:$B$1006,"&lt;"&amp;DATE($B$4,9,1))-SUMIFS(Kassenbuch!$G$7:$G$1006,Kassenbuch!$B$7:$B$1006,"&lt;"&amp;DATE($B$4,9,1)),2)</f>
        <v/>
      </c>
      <c r="F16" s="29">
        <f>SUMIFS(Kassenbuch!$I$7:$I$1006,Kassenbuch!$B$7:$B$1006,"&gt;="&amp;DATE($B$4,8,1),Kassenbuch!$B$7:$B$1006,"&lt;"&amp;DATE($B$4,9,1),Kassenbuch!$F$7:$F$1006,"&lt;&gt;")</f>
        <v/>
      </c>
      <c r="G16" s="29">
        <f>SUMIFS(Kassenbuch!$I$7:$I$1006,Kassenbuch!$B$7:$B$1006,"&gt;="&amp;DATE($B$4,8,1),Kassenbuch!$B$7:$B$1006,"&lt;"&amp;DATE($B$4,9,1),Kassenbuch!$G$7:$G$1006,"&lt;&gt;")</f>
        <v/>
      </c>
      <c r="H16" s="30">
        <f>COUNTIFS(Kassenbuch!$B$7:$B$1006,"&gt;="&amp;DATE($B$4,8,1),Kassenbuch!$B$7:$B$1006,"&lt;"&amp;DATE($B$4,9,1))</f>
        <v/>
      </c>
    </row>
    <row r="17">
      <c r="A17" s="25" t="inlineStr">
        <is>
          <t>September</t>
        </is>
      </c>
      <c r="B17" s="26">
        <f>SUMIFS(Kassenbuch!$F$7:$F$1006,Kassenbuch!$B$7:$B$1006,"&gt;="&amp;DATE($B$4,9,1),Kassenbuch!$B$7:$B$1006,"&lt;"&amp;DATE($B$4,10,1))</f>
        <v/>
      </c>
      <c r="C17" s="26">
        <f>SUMIFS(Kassenbuch!$G$7:$G$1006,Kassenbuch!$B$7:$B$1006,"&gt;="&amp;DATE($B$4,9,1),Kassenbuch!$B$7:$B$1006,"&lt;"&amp;DATE($B$4,10,1))</f>
        <v/>
      </c>
      <c r="D17" s="26">
        <f>ROUND(B17-C17,2)</f>
        <v/>
      </c>
      <c r="E17" s="26">
        <f>ROUND(Einstellungen!$B$5+SUMIFS(Kassenbuch!$F$7:$F$1006,Kassenbuch!$B$7:$B$1006,"&lt;"&amp;DATE($B$4,10,1))-SUMIFS(Kassenbuch!$G$7:$G$1006,Kassenbuch!$B$7:$B$1006,"&lt;"&amp;DATE($B$4,10,1)),2)</f>
        <v/>
      </c>
      <c r="F17" s="26">
        <f>SUMIFS(Kassenbuch!$I$7:$I$1006,Kassenbuch!$B$7:$B$1006,"&gt;="&amp;DATE($B$4,9,1),Kassenbuch!$B$7:$B$1006,"&lt;"&amp;DATE($B$4,10,1),Kassenbuch!$F$7:$F$1006,"&lt;&gt;")</f>
        <v/>
      </c>
      <c r="G17" s="26">
        <f>SUMIFS(Kassenbuch!$I$7:$I$1006,Kassenbuch!$B$7:$B$1006,"&gt;="&amp;DATE($B$4,9,1),Kassenbuch!$B$7:$B$1006,"&lt;"&amp;DATE($B$4,10,1),Kassenbuch!$G$7:$G$1006,"&lt;&gt;")</f>
        <v/>
      </c>
      <c r="H17" s="27">
        <f>COUNTIFS(Kassenbuch!$B$7:$B$1006,"&gt;="&amp;DATE($B$4,9,1),Kassenbuch!$B$7:$B$1006,"&lt;"&amp;DATE($B$4,10,1))</f>
        <v/>
      </c>
    </row>
    <row r="18">
      <c r="A18" s="28" t="inlineStr">
        <is>
          <t>Oktober</t>
        </is>
      </c>
      <c r="B18" s="29">
        <f>SUMIFS(Kassenbuch!$F$7:$F$1006,Kassenbuch!$B$7:$B$1006,"&gt;="&amp;DATE($B$4,10,1),Kassenbuch!$B$7:$B$1006,"&lt;"&amp;DATE($B$4,11,1))</f>
        <v/>
      </c>
      <c r="C18" s="29">
        <f>SUMIFS(Kassenbuch!$G$7:$G$1006,Kassenbuch!$B$7:$B$1006,"&gt;="&amp;DATE($B$4,10,1),Kassenbuch!$B$7:$B$1006,"&lt;"&amp;DATE($B$4,11,1))</f>
        <v/>
      </c>
      <c r="D18" s="29">
        <f>ROUND(B18-C18,2)</f>
        <v/>
      </c>
      <c r="E18" s="29">
        <f>ROUND(Einstellungen!$B$5+SUMIFS(Kassenbuch!$F$7:$F$1006,Kassenbuch!$B$7:$B$1006,"&lt;"&amp;DATE($B$4,11,1))-SUMIFS(Kassenbuch!$G$7:$G$1006,Kassenbuch!$B$7:$B$1006,"&lt;"&amp;DATE($B$4,11,1)),2)</f>
        <v/>
      </c>
      <c r="F18" s="29">
        <f>SUMIFS(Kassenbuch!$I$7:$I$1006,Kassenbuch!$B$7:$B$1006,"&gt;="&amp;DATE($B$4,10,1),Kassenbuch!$B$7:$B$1006,"&lt;"&amp;DATE($B$4,11,1),Kassenbuch!$F$7:$F$1006,"&lt;&gt;")</f>
        <v/>
      </c>
      <c r="G18" s="29">
        <f>SUMIFS(Kassenbuch!$I$7:$I$1006,Kassenbuch!$B$7:$B$1006,"&gt;="&amp;DATE($B$4,10,1),Kassenbuch!$B$7:$B$1006,"&lt;"&amp;DATE($B$4,11,1),Kassenbuch!$G$7:$G$1006,"&lt;&gt;")</f>
        <v/>
      </c>
      <c r="H18" s="30">
        <f>COUNTIFS(Kassenbuch!$B$7:$B$1006,"&gt;="&amp;DATE($B$4,10,1),Kassenbuch!$B$7:$B$1006,"&lt;"&amp;DATE($B$4,11,1))</f>
        <v/>
      </c>
    </row>
    <row r="19">
      <c r="A19" s="25" t="inlineStr">
        <is>
          <t>November</t>
        </is>
      </c>
      <c r="B19" s="26">
        <f>SUMIFS(Kassenbuch!$F$7:$F$1006,Kassenbuch!$B$7:$B$1006,"&gt;="&amp;DATE($B$4,11,1),Kassenbuch!$B$7:$B$1006,"&lt;"&amp;DATE($B$4,12,1))</f>
        <v/>
      </c>
      <c r="C19" s="26">
        <f>SUMIFS(Kassenbuch!$G$7:$G$1006,Kassenbuch!$B$7:$B$1006,"&gt;="&amp;DATE($B$4,11,1),Kassenbuch!$B$7:$B$1006,"&lt;"&amp;DATE($B$4,12,1))</f>
        <v/>
      </c>
      <c r="D19" s="26">
        <f>ROUND(B19-C19,2)</f>
        <v/>
      </c>
      <c r="E19" s="26">
        <f>ROUND(Einstellungen!$B$5+SUMIFS(Kassenbuch!$F$7:$F$1006,Kassenbuch!$B$7:$B$1006,"&lt;"&amp;DATE($B$4,12,1))-SUMIFS(Kassenbuch!$G$7:$G$1006,Kassenbuch!$B$7:$B$1006,"&lt;"&amp;DATE($B$4,12,1)),2)</f>
        <v/>
      </c>
      <c r="F19" s="26">
        <f>SUMIFS(Kassenbuch!$I$7:$I$1006,Kassenbuch!$B$7:$B$1006,"&gt;="&amp;DATE($B$4,11,1),Kassenbuch!$B$7:$B$1006,"&lt;"&amp;DATE($B$4,12,1),Kassenbuch!$F$7:$F$1006,"&lt;&gt;")</f>
        <v/>
      </c>
      <c r="G19" s="26">
        <f>SUMIFS(Kassenbuch!$I$7:$I$1006,Kassenbuch!$B$7:$B$1006,"&gt;="&amp;DATE($B$4,11,1),Kassenbuch!$B$7:$B$1006,"&lt;"&amp;DATE($B$4,12,1),Kassenbuch!$G$7:$G$1006,"&lt;&gt;")</f>
        <v/>
      </c>
      <c r="H19" s="27">
        <f>COUNTIFS(Kassenbuch!$B$7:$B$1006,"&gt;="&amp;DATE($B$4,11,1),Kassenbuch!$B$7:$B$1006,"&lt;"&amp;DATE($B$4,12,1))</f>
        <v/>
      </c>
    </row>
    <row r="20">
      <c r="A20" s="28" t="inlineStr">
        <is>
          <t>Dezember</t>
        </is>
      </c>
      <c r="B20" s="29">
        <f>SUMIFS(Kassenbuch!$F$7:$F$1006,Kassenbuch!$B$7:$B$1006,"&gt;="&amp;DATE($B$4,12,1),Kassenbuch!$B$7:$B$1006,"&lt;"&amp;DATE($B$4+1,1,1))</f>
        <v/>
      </c>
      <c r="C20" s="29">
        <f>SUMIFS(Kassenbuch!$G$7:$G$1006,Kassenbuch!$B$7:$B$1006,"&gt;="&amp;DATE($B$4,12,1),Kassenbuch!$B$7:$B$1006,"&lt;"&amp;DATE($B$4+1,1,1))</f>
        <v/>
      </c>
      <c r="D20" s="29">
        <f>ROUND(B20-C20,2)</f>
        <v/>
      </c>
      <c r="E20" s="29">
        <f>ROUND(Einstellungen!$B$5+SUMIFS(Kassenbuch!$F$7:$F$1006,Kassenbuch!$B$7:$B$1006,"&lt;"&amp;DATE($B$4+1,1,1))-SUMIFS(Kassenbuch!$G$7:$G$1006,Kassenbuch!$B$7:$B$1006,"&lt;"&amp;DATE($B$4+1,1,1)),2)</f>
        <v/>
      </c>
      <c r="F20" s="29">
        <f>SUMIFS(Kassenbuch!$I$7:$I$1006,Kassenbuch!$B$7:$B$1006,"&gt;="&amp;DATE($B$4,12,1),Kassenbuch!$B$7:$B$1006,"&lt;"&amp;DATE($B$4+1,1,1),Kassenbuch!$F$7:$F$1006,"&lt;&gt;")</f>
        <v/>
      </c>
      <c r="G20" s="29">
        <f>SUMIFS(Kassenbuch!$I$7:$I$1006,Kassenbuch!$B$7:$B$1006,"&gt;="&amp;DATE($B$4,12,1),Kassenbuch!$B$7:$B$1006,"&lt;"&amp;DATE($B$4+1,1,1),Kassenbuch!$G$7:$G$1006,"&lt;&gt;")</f>
        <v/>
      </c>
      <c r="H20" s="30">
        <f>COUNTIFS(Kassenbuch!$B$7:$B$1006,"&gt;="&amp;DATE($B$4,12,1),Kassenbuch!$B$7:$B$1006,"&lt;"&amp;DATE($B$4+1,1,1))</f>
        <v/>
      </c>
    </row>
    <row r="21">
      <c r="A21" s="18" t="inlineStr">
        <is>
          <t>Jahr gesamt</t>
        </is>
      </c>
      <c r="B21" s="31">
        <f>SUM(B9:B20)</f>
        <v/>
      </c>
      <c r="C21" s="31">
        <f>SUM(C9:C20)</f>
        <v/>
      </c>
      <c r="D21" s="31">
        <f>SUM(D9:D20)</f>
        <v/>
      </c>
      <c r="E21" s="31">
        <f>E20</f>
        <v/>
      </c>
      <c r="F21" s="31">
        <f>SUM(F9:F20)</f>
        <v/>
      </c>
      <c r="G21" s="31">
        <f>SUM(G9:G20)</f>
        <v/>
      </c>
      <c r="H21" s="32">
        <f>SUM(H9:H20)</f>
        <v/>
      </c>
    </row>
    <row r="22">
      <c r="A22" s="33" t="inlineStr">
        <is>
          <t>Buchungen ohne Datum zählen in keinem Monat. Der Prüfhinweis im Kassenbuch meldet sie. USt in Ausgaben ist die Vorsteuer, sofern du sie abziehen darfst.</t>
        </is>
      </c>
    </row>
    <row r="23"/>
    <row r="25">
      <c r="A25" s="22" t="inlineStr">
        <is>
          <t>Je Kategorie und Monat: Einnahmen minus Ausgaben</t>
        </is>
      </c>
    </row>
    <row r="26" ht="22" customHeight="1">
      <c r="A26" s="8" t="inlineStr">
        <is>
          <t>Kategorie</t>
        </is>
      </c>
      <c r="B26" s="8" t="inlineStr">
        <is>
          <t>Jan</t>
        </is>
      </c>
      <c r="C26" s="8" t="inlineStr">
        <is>
          <t>Feb</t>
        </is>
      </c>
      <c r="D26" s="8" t="inlineStr">
        <is>
          <t>Mär</t>
        </is>
      </c>
      <c r="E26" s="8" t="inlineStr">
        <is>
          <t>Apr</t>
        </is>
      </c>
      <c r="F26" s="8" t="inlineStr">
        <is>
          <t>Mai</t>
        </is>
      </c>
      <c r="G26" s="8" t="inlineStr">
        <is>
          <t>Jun</t>
        </is>
      </c>
      <c r="H26" s="8" t="inlineStr">
        <is>
          <t>Jul</t>
        </is>
      </c>
      <c r="I26" s="8" t="inlineStr">
        <is>
          <t>Aug</t>
        </is>
      </c>
      <c r="J26" s="8" t="inlineStr">
        <is>
          <t>Sep</t>
        </is>
      </c>
      <c r="K26" s="8" t="inlineStr">
        <is>
          <t>Okt</t>
        </is>
      </c>
      <c r="L26" s="8" t="inlineStr">
        <is>
          <t>Nov</t>
        </is>
      </c>
      <c r="M26" s="8" t="inlineStr">
        <is>
          <t>Dez</t>
        </is>
      </c>
      <c r="N26" s="8" t="inlineStr">
        <is>
          <t>Jahr</t>
        </is>
      </c>
    </row>
    <row r="27">
      <c r="A27" s="34">
        <f>IF(Einstellungen!$A$10="","",Einstellungen!$A$10)</f>
        <v/>
      </c>
      <c r="B27" s="35">
        <f>IF($A27="","",SUMIFS(Kassenbuch!$F$7:$F$1006,Kassenbuch!$E$7:$E$1006,$A27,Kassenbuch!$B$7:$B$1006,"&gt;="&amp;DATE($B$4,1,1),Kassenbuch!$B$7:$B$1006,"&lt;"&amp;DATE($B$4,2,1))-SUMIFS(Kassenbuch!$G$7:$G$1006,Kassenbuch!$E$7:$E$1006,$A27,Kassenbuch!$B$7:$B$1006,"&gt;="&amp;DATE($B$4,1,1),Kassenbuch!$B$7:$B$1006,"&lt;"&amp;DATE($B$4,2,1)))</f>
        <v/>
      </c>
      <c r="C27" s="35">
        <f>IF($A27="","",SUMIFS(Kassenbuch!$F$7:$F$1006,Kassenbuch!$E$7:$E$1006,$A27,Kassenbuch!$B$7:$B$1006,"&gt;="&amp;DATE($B$4,2,1),Kassenbuch!$B$7:$B$1006,"&lt;"&amp;DATE($B$4,3,1))-SUMIFS(Kassenbuch!$G$7:$G$1006,Kassenbuch!$E$7:$E$1006,$A27,Kassenbuch!$B$7:$B$1006,"&gt;="&amp;DATE($B$4,2,1),Kassenbuch!$B$7:$B$1006,"&lt;"&amp;DATE($B$4,3,1)))</f>
        <v/>
      </c>
      <c r="D27" s="35">
        <f>IF($A27="","",SUMIFS(Kassenbuch!$F$7:$F$1006,Kassenbuch!$E$7:$E$1006,$A27,Kassenbuch!$B$7:$B$1006,"&gt;="&amp;DATE($B$4,3,1),Kassenbuch!$B$7:$B$1006,"&lt;"&amp;DATE($B$4,4,1))-SUMIFS(Kassenbuch!$G$7:$G$1006,Kassenbuch!$E$7:$E$1006,$A27,Kassenbuch!$B$7:$B$1006,"&gt;="&amp;DATE($B$4,3,1),Kassenbuch!$B$7:$B$1006,"&lt;"&amp;DATE($B$4,4,1)))</f>
        <v/>
      </c>
      <c r="E27" s="35">
        <f>IF($A27="","",SUMIFS(Kassenbuch!$F$7:$F$1006,Kassenbuch!$E$7:$E$1006,$A27,Kassenbuch!$B$7:$B$1006,"&gt;="&amp;DATE($B$4,4,1),Kassenbuch!$B$7:$B$1006,"&lt;"&amp;DATE($B$4,5,1))-SUMIFS(Kassenbuch!$G$7:$G$1006,Kassenbuch!$E$7:$E$1006,$A27,Kassenbuch!$B$7:$B$1006,"&gt;="&amp;DATE($B$4,4,1),Kassenbuch!$B$7:$B$1006,"&lt;"&amp;DATE($B$4,5,1)))</f>
        <v/>
      </c>
      <c r="F27" s="35">
        <f>IF($A27="","",SUMIFS(Kassenbuch!$F$7:$F$1006,Kassenbuch!$E$7:$E$1006,$A27,Kassenbuch!$B$7:$B$1006,"&gt;="&amp;DATE($B$4,5,1),Kassenbuch!$B$7:$B$1006,"&lt;"&amp;DATE($B$4,6,1))-SUMIFS(Kassenbuch!$G$7:$G$1006,Kassenbuch!$E$7:$E$1006,$A27,Kassenbuch!$B$7:$B$1006,"&gt;="&amp;DATE($B$4,5,1),Kassenbuch!$B$7:$B$1006,"&lt;"&amp;DATE($B$4,6,1)))</f>
        <v/>
      </c>
      <c r="G27" s="35">
        <f>IF($A27="","",SUMIFS(Kassenbuch!$F$7:$F$1006,Kassenbuch!$E$7:$E$1006,$A27,Kassenbuch!$B$7:$B$1006,"&gt;="&amp;DATE($B$4,6,1),Kassenbuch!$B$7:$B$1006,"&lt;"&amp;DATE($B$4,7,1))-SUMIFS(Kassenbuch!$G$7:$G$1006,Kassenbuch!$E$7:$E$1006,$A27,Kassenbuch!$B$7:$B$1006,"&gt;="&amp;DATE($B$4,6,1),Kassenbuch!$B$7:$B$1006,"&lt;"&amp;DATE($B$4,7,1)))</f>
        <v/>
      </c>
      <c r="H27" s="35">
        <f>IF($A27="","",SUMIFS(Kassenbuch!$F$7:$F$1006,Kassenbuch!$E$7:$E$1006,$A27,Kassenbuch!$B$7:$B$1006,"&gt;="&amp;DATE($B$4,7,1),Kassenbuch!$B$7:$B$1006,"&lt;"&amp;DATE($B$4,8,1))-SUMIFS(Kassenbuch!$G$7:$G$1006,Kassenbuch!$E$7:$E$1006,$A27,Kassenbuch!$B$7:$B$1006,"&gt;="&amp;DATE($B$4,7,1),Kassenbuch!$B$7:$B$1006,"&lt;"&amp;DATE($B$4,8,1)))</f>
        <v/>
      </c>
      <c r="I27" s="35">
        <f>IF($A27="","",SUMIFS(Kassenbuch!$F$7:$F$1006,Kassenbuch!$E$7:$E$1006,$A27,Kassenbuch!$B$7:$B$1006,"&gt;="&amp;DATE($B$4,8,1),Kassenbuch!$B$7:$B$1006,"&lt;"&amp;DATE($B$4,9,1))-SUMIFS(Kassenbuch!$G$7:$G$1006,Kassenbuch!$E$7:$E$1006,$A27,Kassenbuch!$B$7:$B$1006,"&gt;="&amp;DATE($B$4,8,1),Kassenbuch!$B$7:$B$1006,"&lt;"&amp;DATE($B$4,9,1)))</f>
        <v/>
      </c>
      <c r="J27" s="35">
        <f>IF($A27="","",SUMIFS(Kassenbuch!$F$7:$F$1006,Kassenbuch!$E$7:$E$1006,$A27,Kassenbuch!$B$7:$B$1006,"&gt;="&amp;DATE($B$4,9,1),Kassenbuch!$B$7:$B$1006,"&lt;"&amp;DATE($B$4,10,1))-SUMIFS(Kassenbuch!$G$7:$G$1006,Kassenbuch!$E$7:$E$1006,$A27,Kassenbuch!$B$7:$B$1006,"&gt;="&amp;DATE($B$4,9,1),Kassenbuch!$B$7:$B$1006,"&lt;"&amp;DATE($B$4,10,1)))</f>
        <v/>
      </c>
      <c r="K27" s="35">
        <f>IF($A27="","",SUMIFS(Kassenbuch!$F$7:$F$1006,Kassenbuch!$E$7:$E$1006,$A27,Kassenbuch!$B$7:$B$1006,"&gt;="&amp;DATE($B$4,10,1),Kassenbuch!$B$7:$B$1006,"&lt;"&amp;DATE($B$4,11,1))-SUMIFS(Kassenbuch!$G$7:$G$1006,Kassenbuch!$E$7:$E$1006,$A27,Kassenbuch!$B$7:$B$1006,"&gt;="&amp;DATE($B$4,10,1),Kassenbuch!$B$7:$B$1006,"&lt;"&amp;DATE($B$4,11,1)))</f>
        <v/>
      </c>
      <c r="L27" s="35">
        <f>IF($A27="","",SUMIFS(Kassenbuch!$F$7:$F$1006,Kassenbuch!$E$7:$E$1006,$A27,Kassenbuch!$B$7:$B$1006,"&gt;="&amp;DATE($B$4,11,1),Kassenbuch!$B$7:$B$1006,"&lt;"&amp;DATE($B$4,12,1))-SUMIFS(Kassenbuch!$G$7:$G$1006,Kassenbuch!$E$7:$E$1006,$A27,Kassenbuch!$B$7:$B$1006,"&gt;="&amp;DATE($B$4,11,1),Kassenbuch!$B$7:$B$1006,"&lt;"&amp;DATE($B$4,12,1)))</f>
        <v/>
      </c>
      <c r="M27" s="35">
        <f>IF($A27="","",SUMIFS(Kassenbuch!$F$7:$F$1006,Kassenbuch!$E$7:$E$1006,$A27,Kassenbuch!$B$7:$B$1006,"&gt;="&amp;DATE($B$4,12,1),Kassenbuch!$B$7:$B$1006,"&lt;"&amp;DATE($B$4+1,1,1))-SUMIFS(Kassenbuch!$G$7:$G$1006,Kassenbuch!$E$7:$E$1006,$A27,Kassenbuch!$B$7:$B$1006,"&gt;="&amp;DATE($B$4,12,1),Kassenbuch!$B$7:$B$1006,"&lt;"&amp;DATE($B$4+1,1,1)))</f>
        <v/>
      </c>
      <c r="N27" s="36">
        <f>IF($A27="","",SUM(B27:M27))</f>
        <v/>
      </c>
    </row>
    <row r="28">
      <c r="A28" s="34">
        <f>IF(Einstellungen!$A$11="","",Einstellungen!$A$11)</f>
        <v/>
      </c>
      <c r="B28" s="35">
        <f>IF($A28="","",SUMIFS(Kassenbuch!$F$7:$F$1006,Kassenbuch!$E$7:$E$1006,$A28,Kassenbuch!$B$7:$B$1006,"&gt;="&amp;DATE($B$4,1,1),Kassenbuch!$B$7:$B$1006,"&lt;"&amp;DATE($B$4,2,1))-SUMIFS(Kassenbuch!$G$7:$G$1006,Kassenbuch!$E$7:$E$1006,$A28,Kassenbuch!$B$7:$B$1006,"&gt;="&amp;DATE($B$4,1,1),Kassenbuch!$B$7:$B$1006,"&lt;"&amp;DATE($B$4,2,1)))</f>
        <v/>
      </c>
      <c r="C28" s="35">
        <f>IF($A28="","",SUMIFS(Kassenbuch!$F$7:$F$1006,Kassenbuch!$E$7:$E$1006,$A28,Kassenbuch!$B$7:$B$1006,"&gt;="&amp;DATE($B$4,2,1),Kassenbuch!$B$7:$B$1006,"&lt;"&amp;DATE($B$4,3,1))-SUMIFS(Kassenbuch!$G$7:$G$1006,Kassenbuch!$E$7:$E$1006,$A28,Kassenbuch!$B$7:$B$1006,"&gt;="&amp;DATE($B$4,2,1),Kassenbuch!$B$7:$B$1006,"&lt;"&amp;DATE($B$4,3,1)))</f>
        <v/>
      </c>
      <c r="D28" s="35">
        <f>IF($A28="","",SUMIFS(Kassenbuch!$F$7:$F$1006,Kassenbuch!$E$7:$E$1006,$A28,Kassenbuch!$B$7:$B$1006,"&gt;="&amp;DATE($B$4,3,1),Kassenbuch!$B$7:$B$1006,"&lt;"&amp;DATE($B$4,4,1))-SUMIFS(Kassenbuch!$G$7:$G$1006,Kassenbuch!$E$7:$E$1006,$A28,Kassenbuch!$B$7:$B$1006,"&gt;="&amp;DATE($B$4,3,1),Kassenbuch!$B$7:$B$1006,"&lt;"&amp;DATE($B$4,4,1)))</f>
        <v/>
      </c>
      <c r="E28" s="35">
        <f>IF($A28="","",SUMIFS(Kassenbuch!$F$7:$F$1006,Kassenbuch!$E$7:$E$1006,$A28,Kassenbuch!$B$7:$B$1006,"&gt;="&amp;DATE($B$4,4,1),Kassenbuch!$B$7:$B$1006,"&lt;"&amp;DATE($B$4,5,1))-SUMIFS(Kassenbuch!$G$7:$G$1006,Kassenbuch!$E$7:$E$1006,$A28,Kassenbuch!$B$7:$B$1006,"&gt;="&amp;DATE($B$4,4,1),Kassenbuch!$B$7:$B$1006,"&lt;"&amp;DATE($B$4,5,1)))</f>
        <v/>
      </c>
      <c r="F28" s="35">
        <f>IF($A28="","",SUMIFS(Kassenbuch!$F$7:$F$1006,Kassenbuch!$E$7:$E$1006,$A28,Kassenbuch!$B$7:$B$1006,"&gt;="&amp;DATE($B$4,5,1),Kassenbuch!$B$7:$B$1006,"&lt;"&amp;DATE($B$4,6,1))-SUMIFS(Kassenbuch!$G$7:$G$1006,Kassenbuch!$E$7:$E$1006,$A28,Kassenbuch!$B$7:$B$1006,"&gt;="&amp;DATE($B$4,5,1),Kassenbuch!$B$7:$B$1006,"&lt;"&amp;DATE($B$4,6,1)))</f>
        <v/>
      </c>
      <c r="G28" s="35">
        <f>IF($A28="","",SUMIFS(Kassenbuch!$F$7:$F$1006,Kassenbuch!$E$7:$E$1006,$A28,Kassenbuch!$B$7:$B$1006,"&gt;="&amp;DATE($B$4,6,1),Kassenbuch!$B$7:$B$1006,"&lt;"&amp;DATE($B$4,7,1))-SUMIFS(Kassenbuch!$G$7:$G$1006,Kassenbuch!$E$7:$E$1006,$A28,Kassenbuch!$B$7:$B$1006,"&gt;="&amp;DATE($B$4,6,1),Kassenbuch!$B$7:$B$1006,"&lt;"&amp;DATE($B$4,7,1)))</f>
        <v/>
      </c>
      <c r="H28" s="35">
        <f>IF($A28="","",SUMIFS(Kassenbuch!$F$7:$F$1006,Kassenbuch!$E$7:$E$1006,$A28,Kassenbuch!$B$7:$B$1006,"&gt;="&amp;DATE($B$4,7,1),Kassenbuch!$B$7:$B$1006,"&lt;"&amp;DATE($B$4,8,1))-SUMIFS(Kassenbuch!$G$7:$G$1006,Kassenbuch!$E$7:$E$1006,$A28,Kassenbuch!$B$7:$B$1006,"&gt;="&amp;DATE($B$4,7,1),Kassenbuch!$B$7:$B$1006,"&lt;"&amp;DATE($B$4,8,1)))</f>
        <v/>
      </c>
      <c r="I28" s="35">
        <f>IF($A28="","",SUMIFS(Kassenbuch!$F$7:$F$1006,Kassenbuch!$E$7:$E$1006,$A28,Kassenbuch!$B$7:$B$1006,"&gt;="&amp;DATE($B$4,8,1),Kassenbuch!$B$7:$B$1006,"&lt;"&amp;DATE($B$4,9,1))-SUMIFS(Kassenbuch!$G$7:$G$1006,Kassenbuch!$E$7:$E$1006,$A28,Kassenbuch!$B$7:$B$1006,"&gt;="&amp;DATE($B$4,8,1),Kassenbuch!$B$7:$B$1006,"&lt;"&amp;DATE($B$4,9,1)))</f>
        <v/>
      </c>
      <c r="J28" s="35">
        <f>IF($A28="","",SUMIFS(Kassenbuch!$F$7:$F$1006,Kassenbuch!$E$7:$E$1006,$A28,Kassenbuch!$B$7:$B$1006,"&gt;="&amp;DATE($B$4,9,1),Kassenbuch!$B$7:$B$1006,"&lt;"&amp;DATE($B$4,10,1))-SUMIFS(Kassenbuch!$G$7:$G$1006,Kassenbuch!$E$7:$E$1006,$A28,Kassenbuch!$B$7:$B$1006,"&gt;="&amp;DATE($B$4,9,1),Kassenbuch!$B$7:$B$1006,"&lt;"&amp;DATE($B$4,10,1)))</f>
        <v/>
      </c>
      <c r="K28" s="35">
        <f>IF($A28="","",SUMIFS(Kassenbuch!$F$7:$F$1006,Kassenbuch!$E$7:$E$1006,$A28,Kassenbuch!$B$7:$B$1006,"&gt;="&amp;DATE($B$4,10,1),Kassenbuch!$B$7:$B$1006,"&lt;"&amp;DATE($B$4,11,1))-SUMIFS(Kassenbuch!$G$7:$G$1006,Kassenbuch!$E$7:$E$1006,$A28,Kassenbuch!$B$7:$B$1006,"&gt;="&amp;DATE($B$4,10,1),Kassenbuch!$B$7:$B$1006,"&lt;"&amp;DATE($B$4,11,1)))</f>
        <v/>
      </c>
      <c r="L28" s="35">
        <f>IF($A28="","",SUMIFS(Kassenbuch!$F$7:$F$1006,Kassenbuch!$E$7:$E$1006,$A28,Kassenbuch!$B$7:$B$1006,"&gt;="&amp;DATE($B$4,11,1),Kassenbuch!$B$7:$B$1006,"&lt;"&amp;DATE($B$4,12,1))-SUMIFS(Kassenbuch!$G$7:$G$1006,Kassenbuch!$E$7:$E$1006,$A28,Kassenbuch!$B$7:$B$1006,"&gt;="&amp;DATE($B$4,11,1),Kassenbuch!$B$7:$B$1006,"&lt;"&amp;DATE($B$4,12,1)))</f>
        <v/>
      </c>
      <c r="M28" s="35">
        <f>IF($A28="","",SUMIFS(Kassenbuch!$F$7:$F$1006,Kassenbuch!$E$7:$E$1006,$A28,Kassenbuch!$B$7:$B$1006,"&gt;="&amp;DATE($B$4,12,1),Kassenbuch!$B$7:$B$1006,"&lt;"&amp;DATE($B$4+1,1,1))-SUMIFS(Kassenbuch!$G$7:$G$1006,Kassenbuch!$E$7:$E$1006,$A28,Kassenbuch!$B$7:$B$1006,"&gt;="&amp;DATE($B$4,12,1),Kassenbuch!$B$7:$B$1006,"&lt;"&amp;DATE($B$4+1,1,1)))</f>
        <v/>
      </c>
      <c r="N28" s="36">
        <f>IF($A28="","",SUM(B28:M28))</f>
        <v/>
      </c>
    </row>
    <row r="29">
      <c r="A29" s="34">
        <f>IF(Einstellungen!$A$12="","",Einstellungen!$A$12)</f>
        <v/>
      </c>
      <c r="B29" s="35">
        <f>IF($A29="","",SUMIFS(Kassenbuch!$F$7:$F$1006,Kassenbuch!$E$7:$E$1006,$A29,Kassenbuch!$B$7:$B$1006,"&gt;="&amp;DATE($B$4,1,1),Kassenbuch!$B$7:$B$1006,"&lt;"&amp;DATE($B$4,2,1))-SUMIFS(Kassenbuch!$G$7:$G$1006,Kassenbuch!$E$7:$E$1006,$A29,Kassenbuch!$B$7:$B$1006,"&gt;="&amp;DATE($B$4,1,1),Kassenbuch!$B$7:$B$1006,"&lt;"&amp;DATE($B$4,2,1)))</f>
        <v/>
      </c>
      <c r="C29" s="35">
        <f>IF($A29="","",SUMIFS(Kassenbuch!$F$7:$F$1006,Kassenbuch!$E$7:$E$1006,$A29,Kassenbuch!$B$7:$B$1006,"&gt;="&amp;DATE($B$4,2,1),Kassenbuch!$B$7:$B$1006,"&lt;"&amp;DATE($B$4,3,1))-SUMIFS(Kassenbuch!$G$7:$G$1006,Kassenbuch!$E$7:$E$1006,$A29,Kassenbuch!$B$7:$B$1006,"&gt;="&amp;DATE($B$4,2,1),Kassenbuch!$B$7:$B$1006,"&lt;"&amp;DATE($B$4,3,1)))</f>
        <v/>
      </c>
      <c r="D29" s="35">
        <f>IF($A29="","",SUMIFS(Kassenbuch!$F$7:$F$1006,Kassenbuch!$E$7:$E$1006,$A29,Kassenbuch!$B$7:$B$1006,"&gt;="&amp;DATE($B$4,3,1),Kassenbuch!$B$7:$B$1006,"&lt;"&amp;DATE($B$4,4,1))-SUMIFS(Kassenbuch!$G$7:$G$1006,Kassenbuch!$E$7:$E$1006,$A29,Kassenbuch!$B$7:$B$1006,"&gt;="&amp;DATE($B$4,3,1),Kassenbuch!$B$7:$B$1006,"&lt;"&amp;DATE($B$4,4,1)))</f>
        <v/>
      </c>
      <c r="E29" s="35">
        <f>IF($A29="","",SUMIFS(Kassenbuch!$F$7:$F$1006,Kassenbuch!$E$7:$E$1006,$A29,Kassenbuch!$B$7:$B$1006,"&gt;="&amp;DATE($B$4,4,1),Kassenbuch!$B$7:$B$1006,"&lt;"&amp;DATE($B$4,5,1))-SUMIFS(Kassenbuch!$G$7:$G$1006,Kassenbuch!$E$7:$E$1006,$A29,Kassenbuch!$B$7:$B$1006,"&gt;="&amp;DATE($B$4,4,1),Kassenbuch!$B$7:$B$1006,"&lt;"&amp;DATE($B$4,5,1)))</f>
        <v/>
      </c>
      <c r="F29" s="35">
        <f>IF($A29="","",SUMIFS(Kassenbuch!$F$7:$F$1006,Kassenbuch!$E$7:$E$1006,$A29,Kassenbuch!$B$7:$B$1006,"&gt;="&amp;DATE($B$4,5,1),Kassenbuch!$B$7:$B$1006,"&lt;"&amp;DATE($B$4,6,1))-SUMIFS(Kassenbuch!$G$7:$G$1006,Kassenbuch!$E$7:$E$1006,$A29,Kassenbuch!$B$7:$B$1006,"&gt;="&amp;DATE($B$4,5,1),Kassenbuch!$B$7:$B$1006,"&lt;"&amp;DATE($B$4,6,1)))</f>
        <v/>
      </c>
      <c r="G29" s="35">
        <f>IF($A29="","",SUMIFS(Kassenbuch!$F$7:$F$1006,Kassenbuch!$E$7:$E$1006,$A29,Kassenbuch!$B$7:$B$1006,"&gt;="&amp;DATE($B$4,6,1),Kassenbuch!$B$7:$B$1006,"&lt;"&amp;DATE($B$4,7,1))-SUMIFS(Kassenbuch!$G$7:$G$1006,Kassenbuch!$E$7:$E$1006,$A29,Kassenbuch!$B$7:$B$1006,"&gt;="&amp;DATE($B$4,6,1),Kassenbuch!$B$7:$B$1006,"&lt;"&amp;DATE($B$4,7,1)))</f>
        <v/>
      </c>
      <c r="H29" s="35">
        <f>IF($A29="","",SUMIFS(Kassenbuch!$F$7:$F$1006,Kassenbuch!$E$7:$E$1006,$A29,Kassenbuch!$B$7:$B$1006,"&gt;="&amp;DATE($B$4,7,1),Kassenbuch!$B$7:$B$1006,"&lt;"&amp;DATE($B$4,8,1))-SUMIFS(Kassenbuch!$G$7:$G$1006,Kassenbuch!$E$7:$E$1006,$A29,Kassenbuch!$B$7:$B$1006,"&gt;="&amp;DATE($B$4,7,1),Kassenbuch!$B$7:$B$1006,"&lt;"&amp;DATE($B$4,8,1)))</f>
        <v/>
      </c>
      <c r="I29" s="35">
        <f>IF($A29="","",SUMIFS(Kassenbuch!$F$7:$F$1006,Kassenbuch!$E$7:$E$1006,$A29,Kassenbuch!$B$7:$B$1006,"&gt;="&amp;DATE($B$4,8,1),Kassenbuch!$B$7:$B$1006,"&lt;"&amp;DATE($B$4,9,1))-SUMIFS(Kassenbuch!$G$7:$G$1006,Kassenbuch!$E$7:$E$1006,$A29,Kassenbuch!$B$7:$B$1006,"&gt;="&amp;DATE($B$4,8,1),Kassenbuch!$B$7:$B$1006,"&lt;"&amp;DATE($B$4,9,1)))</f>
        <v/>
      </c>
      <c r="J29" s="35">
        <f>IF($A29="","",SUMIFS(Kassenbuch!$F$7:$F$1006,Kassenbuch!$E$7:$E$1006,$A29,Kassenbuch!$B$7:$B$1006,"&gt;="&amp;DATE($B$4,9,1),Kassenbuch!$B$7:$B$1006,"&lt;"&amp;DATE($B$4,10,1))-SUMIFS(Kassenbuch!$G$7:$G$1006,Kassenbuch!$E$7:$E$1006,$A29,Kassenbuch!$B$7:$B$1006,"&gt;="&amp;DATE($B$4,9,1),Kassenbuch!$B$7:$B$1006,"&lt;"&amp;DATE($B$4,10,1)))</f>
        <v/>
      </c>
      <c r="K29" s="35">
        <f>IF($A29="","",SUMIFS(Kassenbuch!$F$7:$F$1006,Kassenbuch!$E$7:$E$1006,$A29,Kassenbuch!$B$7:$B$1006,"&gt;="&amp;DATE($B$4,10,1),Kassenbuch!$B$7:$B$1006,"&lt;"&amp;DATE($B$4,11,1))-SUMIFS(Kassenbuch!$G$7:$G$1006,Kassenbuch!$E$7:$E$1006,$A29,Kassenbuch!$B$7:$B$1006,"&gt;="&amp;DATE($B$4,10,1),Kassenbuch!$B$7:$B$1006,"&lt;"&amp;DATE($B$4,11,1)))</f>
        <v/>
      </c>
      <c r="L29" s="35">
        <f>IF($A29="","",SUMIFS(Kassenbuch!$F$7:$F$1006,Kassenbuch!$E$7:$E$1006,$A29,Kassenbuch!$B$7:$B$1006,"&gt;="&amp;DATE($B$4,11,1),Kassenbuch!$B$7:$B$1006,"&lt;"&amp;DATE($B$4,12,1))-SUMIFS(Kassenbuch!$G$7:$G$1006,Kassenbuch!$E$7:$E$1006,$A29,Kassenbuch!$B$7:$B$1006,"&gt;="&amp;DATE($B$4,11,1),Kassenbuch!$B$7:$B$1006,"&lt;"&amp;DATE($B$4,12,1)))</f>
        <v/>
      </c>
      <c r="M29" s="35">
        <f>IF($A29="","",SUMIFS(Kassenbuch!$F$7:$F$1006,Kassenbuch!$E$7:$E$1006,$A29,Kassenbuch!$B$7:$B$1006,"&gt;="&amp;DATE($B$4,12,1),Kassenbuch!$B$7:$B$1006,"&lt;"&amp;DATE($B$4+1,1,1))-SUMIFS(Kassenbuch!$G$7:$G$1006,Kassenbuch!$E$7:$E$1006,$A29,Kassenbuch!$B$7:$B$1006,"&gt;="&amp;DATE($B$4,12,1),Kassenbuch!$B$7:$B$1006,"&lt;"&amp;DATE($B$4+1,1,1)))</f>
        <v/>
      </c>
      <c r="N29" s="36">
        <f>IF($A29="","",SUM(B29:M29))</f>
        <v/>
      </c>
    </row>
    <row r="30">
      <c r="A30" s="34">
        <f>IF(Einstellungen!$A$13="","",Einstellungen!$A$13)</f>
        <v/>
      </c>
      <c r="B30" s="35">
        <f>IF($A30="","",SUMIFS(Kassenbuch!$F$7:$F$1006,Kassenbuch!$E$7:$E$1006,$A30,Kassenbuch!$B$7:$B$1006,"&gt;="&amp;DATE($B$4,1,1),Kassenbuch!$B$7:$B$1006,"&lt;"&amp;DATE($B$4,2,1))-SUMIFS(Kassenbuch!$G$7:$G$1006,Kassenbuch!$E$7:$E$1006,$A30,Kassenbuch!$B$7:$B$1006,"&gt;="&amp;DATE($B$4,1,1),Kassenbuch!$B$7:$B$1006,"&lt;"&amp;DATE($B$4,2,1)))</f>
        <v/>
      </c>
      <c r="C30" s="35">
        <f>IF($A30="","",SUMIFS(Kassenbuch!$F$7:$F$1006,Kassenbuch!$E$7:$E$1006,$A30,Kassenbuch!$B$7:$B$1006,"&gt;="&amp;DATE($B$4,2,1),Kassenbuch!$B$7:$B$1006,"&lt;"&amp;DATE($B$4,3,1))-SUMIFS(Kassenbuch!$G$7:$G$1006,Kassenbuch!$E$7:$E$1006,$A30,Kassenbuch!$B$7:$B$1006,"&gt;="&amp;DATE($B$4,2,1),Kassenbuch!$B$7:$B$1006,"&lt;"&amp;DATE($B$4,3,1)))</f>
        <v/>
      </c>
      <c r="D30" s="35">
        <f>IF($A30="","",SUMIFS(Kassenbuch!$F$7:$F$1006,Kassenbuch!$E$7:$E$1006,$A30,Kassenbuch!$B$7:$B$1006,"&gt;="&amp;DATE($B$4,3,1),Kassenbuch!$B$7:$B$1006,"&lt;"&amp;DATE($B$4,4,1))-SUMIFS(Kassenbuch!$G$7:$G$1006,Kassenbuch!$E$7:$E$1006,$A30,Kassenbuch!$B$7:$B$1006,"&gt;="&amp;DATE($B$4,3,1),Kassenbuch!$B$7:$B$1006,"&lt;"&amp;DATE($B$4,4,1)))</f>
        <v/>
      </c>
      <c r="E30" s="35">
        <f>IF($A30="","",SUMIFS(Kassenbuch!$F$7:$F$1006,Kassenbuch!$E$7:$E$1006,$A30,Kassenbuch!$B$7:$B$1006,"&gt;="&amp;DATE($B$4,4,1),Kassenbuch!$B$7:$B$1006,"&lt;"&amp;DATE($B$4,5,1))-SUMIFS(Kassenbuch!$G$7:$G$1006,Kassenbuch!$E$7:$E$1006,$A30,Kassenbuch!$B$7:$B$1006,"&gt;="&amp;DATE($B$4,4,1),Kassenbuch!$B$7:$B$1006,"&lt;"&amp;DATE($B$4,5,1)))</f>
        <v/>
      </c>
      <c r="F30" s="35">
        <f>IF($A30="","",SUMIFS(Kassenbuch!$F$7:$F$1006,Kassenbuch!$E$7:$E$1006,$A30,Kassenbuch!$B$7:$B$1006,"&gt;="&amp;DATE($B$4,5,1),Kassenbuch!$B$7:$B$1006,"&lt;"&amp;DATE($B$4,6,1))-SUMIFS(Kassenbuch!$G$7:$G$1006,Kassenbuch!$E$7:$E$1006,$A30,Kassenbuch!$B$7:$B$1006,"&gt;="&amp;DATE($B$4,5,1),Kassenbuch!$B$7:$B$1006,"&lt;"&amp;DATE($B$4,6,1)))</f>
        <v/>
      </c>
      <c r="G30" s="35">
        <f>IF($A30="","",SUMIFS(Kassenbuch!$F$7:$F$1006,Kassenbuch!$E$7:$E$1006,$A30,Kassenbuch!$B$7:$B$1006,"&gt;="&amp;DATE($B$4,6,1),Kassenbuch!$B$7:$B$1006,"&lt;"&amp;DATE($B$4,7,1))-SUMIFS(Kassenbuch!$G$7:$G$1006,Kassenbuch!$E$7:$E$1006,$A30,Kassenbuch!$B$7:$B$1006,"&gt;="&amp;DATE($B$4,6,1),Kassenbuch!$B$7:$B$1006,"&lt;"&amp;DATE($B$4,7,1)))</f>
        <v/>
      </c>
      <c r="H30" s="35">
        <f>IF($A30="","",SUMIFS(Kassenbuch!$F$7:$F$1006,Kassenbuch!$E$7:$E$1006,$A30,Kassenbuch!$B$7:$B$1006,"&gt;="&amp;DATE($B$4,7,1),Kassenbuch!$B$7:$B$1006,"&lt;"&amp;DATE($B$4,8,1))-SUMIFS(Kassenbuch!$G$7:$G$1006,Kassenbuch!$E$7:$E$1006,$A30,Kassenbuch!$B$7:$B$1006,"&gt;="&amp;DATE($B$4,7,1),Kassenbuch!$B$7:$B$1006,"&lt;"&amp;DATE($B$4,8,1)))</f>
        <v/>
      </c>
      <c r="I30" s="35">
        <f>IF($A30="","",SUMIFS(Kassenbuch!$F$7:$F$1006,Kassenbuch!$E$7:$E$1006,$A30,Kassenbuch!$B$7:$B$1006,"&gt;="&amp;DATE($B$4,8,1),Kassenbuch!$B$7:$B$1006,"&lt;"&amp;DATE($B$4,9,1))-SUMIFS(Kassenbuch!$G$7:$G$1006,Kassenbuch!$E$7:$E$1006,$A30,Kassenbuch!$B$7:$B$1006,"&gt;="&amp;DATE($B$4,8,1),Kassenbuch!$B$7:$B$1006,"&lt;"&amp;DATE($B$4,9,1)))</f>
        <v/>
      </c>
      <c r="J30" s="35">
        <f>IF($A30="","",SUMIFS(Kassenbuch!$F$7:$F$1006,Kassenbuch!$E$7:$E$1006,$A30,Kassenbuch!$B$7:$B$1006,"&gt;="&amp;DATE($B$4,9,1),Kassenbuch!$B$7:$B$1006,"&lt;"&amp;DATE($B$4,10,1))-SUMIFS(Kassenbuch!$G$7:$G$1006,Kassenbuch!$E$7:$E$1006,$A30,Kassenbuch!$B$7:$B$1006,"&gt;="&amp;DATE($B$4,9,1),Kassenbuch!$B$7:$B$1006,"&lt;"&amp;DATE($B$4,10,1)))</f>
        <v/>
      </c>
      <c r="K30" s="35">
        <f>IF($A30="","",SUMIFS(Kassenbuch!$F$7:$F$1006,Kassenbuch!$E$7:$E$1006,$A30,Kassenbuch!$B$7:$B$1006,"&gt;="&amp;DATE($B$4,10,1),Kassenbuch!$B$7:$B$1006,"&lt;"&amp;DATE($B$4,11,1))-SUMIFS(Kassenbuch!$G$7:$G$1006,Kassenbuch!$E$7:$E$1006,$A30,Kassenbuch!$B$7:$B$1006,"&gt;="&amp;DATE($B$4,10,1),Kassenbuch!$B$7:$B$1006,"&lt;"&amp;DATE($B$4,11,1)))</f>
        <v/>
      </c>
      <c r="L30" s="35">
        <f>IF($A30="","",SUMIFS(Kassenbuch!$F$7:$F$1006,Kassenbuch!$E$7:$E$1006,$A30,Kassenbuch!$B$7:$B$1006,"&gt;="&amp;DATE($B$4,11,1),Kassenbuch!$B$7:$B$1006,"&lt;"&amp;DATE($B$4,12,1))-SUMIFS(Kassenbuch!$G$7:$G$1006,Kassenbuch!$E$7:$E$1006,$A30,Kassenbuch!$B$7:$B$1006,"&gt;="&amp;DATE($B$4,11,1),Kassenbuch!$B$7:$B$1006,"&lt;"&amp;DATE($B$4,12,1)))</f>
        <v/>
      </c>
      <c r="M30" s="35">
        <f>IF($A30="","",SUMIFS(Kassenbuch!$F$7:$F$1006,Kassenbuch!$E$7:$E$1006,$A30,Kassenbuch!$B$7:$B$1006,"&gt;="&amp;DATE($B$4,12,1),Kassenbuch!$B$7:$B$1006,"&lt;"&amp;DATE($B$4+1,1,1))-SUMIFS(Kassenbuch!$G$7:$G$1006,Kassenbuch!$E$7:$E$1006,$A30,Kassenbuch!$B$7:$B$1006,"&gt;="&amp;DATE($B$4,12,1),Kassenbuch!$B$7:$B$1006,"&lt;"&amp;DATE($B$4+1,1,1)))</f>
        <v/>
      </c>
      <c r="N30" s="36">
        <f>IF($A30="","",SUM(B30:M30))</f>
        <v/>
      </c>
    </row>
    <row r="31">
      <c r="A31" s="34">
        <f>IF(Einstellungen!$A$14="","",Einstellungen!$A$14)</f>
        <v/>
      </c>
      <c r="B31" s="35">
        <f>IF($A31="","",SUMIFS(Kassenbuch!$F$7:$F$1006,Kassenbuch!$E$7:$E$1006,$A31,Kassenbuch!$B$7:$B$1006,"&gt;="&amp;DATE($B$4,1,1),Kassenbuch!$B$7:$B$1006,"&lt;"&amp;DATE($B$4,2,1))-SUMIFS(Kassenbuch!$G$7:$G$1006,Kassenbuch!$E$7:$E$1006,$A31,Kassenbuch!$B$7:$B$1006,"&gt;="&amp;DATE($B$4,1,1),Kassenbuch!$B$7:$B$1006,"&lt;"&amp;DATE($B$4,2,1)))</f>
        <v/>
      </c>
      <c r="C31" s="35">
        <f>IF($A31="","",SUMIFS(Kassenbuch!$F$7:$F$1006,Kassenbuch!$E$7:$E$1006,$A31,Kassenbuch!$B$7:$B$1006,"&gt;="&amp;DATE($B$4,2,1),Kassenbuch!$B$7:$B$1006,"&lt;"&amp;DATE($B$4,3,1))-SUMIFS(Kassenbuch!$G$7:$G$1006,Kassenbuch!$E$7:$E$1006,$A31,Kassenbuch!$B$7:$B$1006,"&gt;="&amp;DATE($B$4,2,1),Kassenbuch!$B$7:$B$1006,"&lt;"&amp;DATE($B$4,3,1)))</f>
        <v/>
      </c>
      <c r="D31" s="35">
        <f>IF($A31="","",SUMIFS(Kassenbuch!$F$7:$F$1006,Kassenbuch!$E$7:$E$1006,$A31,Kassenbuch!$B$7:$B$1006,"&gt;="&amp;DATE($B$4,3,1),Kassenbuch!$B$7:$B$1006,"&lt;"&amp;DATE($B$4,4,1))-SUMIFS(Kassenbuch!$G$7:$G$1006,Kassenbuch!$E$7:$E$1006,$A31,Kassenbuch!$B$7:$B$1006,"&gt;="&amp;DATE($B$4,3,1),Kassenbuch!$B$7:$B$1006,"&lt;"&amp;DATE($B$4,4,1)))</f>
        <v/>
      </c>
      <c r="E31" s="35">
        <f>IF($A31="","",SUMIFS(Kassenbuch!$F$7:$F$1006,Kassenbuch!$E$7:$E$1006,$A31,Kassenbuch!$B$7:$B$1006,"&gt;="&amp;DATE($B$4,4,1),Kassenbuch!$B$7:$B$1006,"&lt;"&amp;DATE($B$4,5,1))-SUMIFS(Kassenbuch!$G$7:$G$1006,Kassenbuch!$E$7:$E$1006,$A31,Kassenbuch!$B$7:$B$1006,"&gt;="&amp;DATE($B$4,4,1),Kassenbuch!$B$7:$B$1006,"&lt;"&amp;DATE($B$4,5,1)))</f>
        <v/>
      </c>
      <c r="F31" s="35">
        <f>IF($A31="","",SUMIFS(Kassenbuch!$F$7:$F$1006,Kassenbuch!$E$7:$E$1006,$A31,Kassenbuch!$B$7:$B$1006,"&gt;="&amp;DATE($B$4,5,1),Kassenbuch!$B$7:$B$1006,"&lt;"&amp;DATE($B$4,6,1))-SUMIFS(Kassenbuch!$G$7:$G$1006,Kassenbuch!$E$7:$E$1006,$A31,Kassenbuch!$B$7:$B$1006,"&gt;="&amp;DATE($B$4,5,1),Kassenbuch!$B$7:$B$1006,"&lt;"&amp;DATE($B$4,6,1)))</f>
        <v/>
      </c>
      <c r="G31" s="35">
        <f>IF($A31="","",SUMIFS(Kassenbuch!$F$7:$F$1006,Kassenbuch!$E$7:$E$1006,$A31,Kassenbuch!$B$7:$B$1006,"&gt;="&amp;DATE($B$4,6,1),Kassenbuch!$B$7:$B$1006,"&lt;"&amp;DATE($B$4,7,1))-SUMIFS(Kassenbuch!$G$7:$G$1006,Kassenbuch!$E$7:$E$1006,$A31,Kassenbuch!$B$7:$B$1006,"&gt;="&amp;DATE($B$4,6,1),Kassenbuch!$B$7:$B$1006,"&lt;"&amp;DATE($B$4,7,1)))</f>
        <v/>
      </c>
      <c r="H31" s="35">
        <f>IF($A31="","",SUMIFS(Kassenbuch!$F$7:$F$1006,Kassenbuch!$E$7:$E$1006,$A31,Kassenbuch!$B$7:$B$1006,"&gt;="&amp;DATE($B$4,7,1),Kassenbuch!$B$7:$B$1006,"&lt;"&amp;DATE($B$4,8,1))-SUMIFS(Kassenbuch!$G$7:$G$1006,Kassenbuch!$E$7:$E$1006,$A31,Kassenbuch!$B$7:$B$1006,"&gt;="&amp;DATE($B$4,7,1),Kassenbuch!$B$7:$B$1006,"&lt;"&amp;DATE($B$4,8,1)))</f>
        <v/>
      </c>
      <c r="I31" s="35">
        <f>IF($A31="","",SUMIFS(Kassenbuch!$F$7:$F$1006,Kassenbuch!$E$7:$E$1006,$A31,Kassenbuch!$B$7:$B$1006,"&gt;="&amp;DATE($B$4,8,1),Kassenbuch!$B$7:$B$1006,"&lt;"&amp;DATE($B$4,9,1))-SUMIFS(Kassenbuch!$G$7:$G$1006,Kassenbuch!$E$7:$E$1006,$A31,Kassenbuch!$B$7:$B$1006,"&gt;="&amp;DATE($B$4,8,1),Kassenbuch!$B$7:$B$1006,"&lt;"&amp;DATE($B$4,9,1)))</f>
        <v/>
      </c>
      <c r="J31" s="35">
        <f>IF($A31="","",SUMIFS(Kassenbuch!$F$7:$F$1006,Kassenbuch!$E$7:$E$1006,$A31,Kassenbuch!$B$7:$B$1006,"&gt;="&amp;DATE($B$4,9,1),Kassenbuch!$B$7:$B$1006,"&lt;"&amp;DATE($B$4,10,1))-SUMIFS(Kassenbuch!$G$7:$G$1006,Kassenbuch!$E$7:$E$1006,$A31,Kassenbuch!$B$7:$B$1006,"&gt;="&amp;DATE($B$4,9,1),Kassenbuch!$B$7:$B$1006,"&lt;"&amp;DATE($B$4,10,1)))</f>
        <v/>
      </c>
      <c r="K31" s="35">
        <f>IF($A31="","",SUMIFS(Kassenbuch!$F$7:$F$1006,Kassenbuch!$E$7:$E$1006,$A31,Kassenbuch!$B$7:$B$1006,"&gt;="&amp;DATE($B$4,10,1),Kassenbuch!$B$7:$B$1006,"&lt;"&amp;DATE($B$4,11,1))-SUMIFS(Kassenbuch!$G$7:$G$1006,Kassenbuch!$E$7:$E$1006,$A31,Kassenbuch!$B$7:$B$1006,"&gt;="&amp;DATE($B$4,10,1),Kassenbuch!$B$7:$B$1006,"&lt;"&amp;DATE($B$4,11,1)))</f>
        <v/>
      </c>
      <c r="L31" s="35">
        <f>IF($A31="","",SUMIFS(Kassenbuch!$F$7:$F$1006,Kassenbuch!$E$7:$E$1006,$A31,Kassenbuch!$B$7:$B$1006,"&gt;="&amp;DATE($B$4,11,1),Kassenbuch!$B$7:$B$1006,"&lt;"&amp;DATE($B$4,12,1))-SUMIFS(Kassenbuch!$G$7:$G$1006,Kassenbuch!$E$7:$E$1006,$A31,Kassenbuch!$B$7:$B$1006,"&gt;="&amp;DATE($B$4,11,1),Kassenbuch!$B$7:$B$1006,"&lt;"&amp;DATE($B$4,12,1)))</f>
        <v/>
      </c>
      <c r="M31" s="35">
        <f>IF($A31="","",SUMIFS(Kassenbuch!$F$7:$F$1006,Kassenbuch!$E$7:$E$1006,$A31,Kassenbuch!$B$7:$B$1006,"&gt;="&amp;DATE($B$4,12,1),Kassenbuch!$B$7:$B$1006,"&lt;"&amp;DATE($B$4+1,1,1))-SUMIFS(Kassenbuch!$G$7:$G$1006,Kassenbuch!$E$7:$E$1006,$A31,Kassenbuch!$B$7:$B$1006,"&gt;="&amp;DATE($B$4,12,1),Kassenbuch!$B$7:$B$1006,"&lt;"&amp;DATE($B$4+1,1,1)))</f>
        <v/>
      </c>
      <c r="N31" s="36">
        <f>IF($A31="","",SUM(B31:M31))</f>
        <v/>
      </c>
    </row>
    <row r="32">
      <c r="A32" s="34">
        <f>IF(Einstellungen!$A$15="","",Einstellungen!$A$15)</f>
        <v/>
      </c>
      <c r="B32" s="35">
        <f>IF($A32="","",SUMIFS(Kassenbuch!$F$7:$F$1006,Kassenbuch!$E$7:$E$1006,$A32,Kassenbuch!$B$7:$B$1006,"&gt;="&amp;DATE($B$4,1,1),Kassenbuch!$B$7:$B$1006,"&lt;"&amp;DATE($B$4,2,1))-SUMIFS(Kassenbuch!$G$7:$G$1006,Kassenbuch!$E$7:$E$1006,$A32,Kassenbuch!$B$7:$B$1006,"&gt;="&amp;DATE($B$4,1,1),Kassenbuch!$B$7:$B$1006,"&lt;"&amp;DATE($B$4,2,1)))</f>
        <v/>
      </c>
      <c r="C32" s="35">
        <f>IF($A32="","",SUMIFS(Kassenbuch!$F$7:$F$1006,Kassenbuch!$E$7:$E$1006,$A32,Kassenbuch!$B$7:$B$1006,"&gt;="&amp;DATE($B$4,2,1),Kassenbuch!$B$7:$B$1006,"&lt;"&amp;DATE($B$4,3,1))-SUMIFS(Kassenbuch!$G$7:$G$1006,Kassenbuch!$E$7:$E$1006,$A32,Kassenbuch!$B$7:$B$1006,"&gt;="&amp;DATE($B$4,2,1),Kassenbuch!$B$7:$B$1006,"&lt;"&amp;DATE($B$4,3,1)))</f>
        <v/>
      </c>
      <c r="D32" s="35">
        <f>IF($A32="","",SUMIFS(Kassenbuch!$F$7:$F$1006,Kassenbuch!$E$7:$E$1006,$A32,Kassenbuch!$B$7:$B$1006,"&gt;="&amp;DATE($B$4,3,1),Kassenbuch!$B$7:$B$1006,"&lt;"&amp;DATE($B$4,4,1))-SUMIFS(Kassenbuch!$G$7:$G$1006,Kassenbuch!$E$7:$E$1006,$A32,Kassenbuch!$B$7:$B$1006,"&gt;="&amp;DATE($B$4,3,1),Kassenbuch!$B$7:$B$1006,"&lt;"&amp;DATE($B$4,4,1)))</f>
        <v/>
      </c>
      <c r="E32" s="35">
        <f>IF($A32="","",SUMIFS(Kassenbuch!$F$7:$F$1006,Kassenbuch!$E$7:$E$1006,$A32,Kassenbuch!$B$7:$B$1006,"&gt;="&amp;DATE($B$4,4,1),Kassenbuch!$B$7:$B$1006,"&lt;"&amp;DATE($B$4,5,1))-SUMIFS(Kassenbuch!$G$7:$G$1006,Kassenbuch!$E$7:$E$1006,$A32,Kassenbuch!$B$7:$B$1006,"&gt;="&amp;DATE($B$4,4,1),Kassenbuch!$B$7:$B$1006,"&lt;"&amp;DATE($B$4,5,1)))</f>
        <v/>
      </c>
      <c r="F32" s="35">
        <f>IF($A32="","",SUMIFS(Kassenbuch!$F$7:$F$1006,Kassenbuch!$E$7:$E$1006,$A32,Kassenbuch!$B$7:$B$1006,"&gt;="&amp;DATE($B$4,5,1),Kassenbuch!$B$7:$B$1006,"&lt;"&amp;DATE($B$4,6,1))-SUMIFS(Kassenbuch!$G$7:$G$1006,Kassenbuch!$E$7:$E$1006,$A32,Kassenbuch!$B$7:$B$1006,"&gt;="&amp;DATE($B$4,5,1),Kassenbuch!$B$7:$B$1006,"&lt;"&amp;DATE($B$4,6,1)))</f>
        <v/>
      </c>
      <c r="G32" s="35">
        <f>IF($A32="","",SUMIFS(Kassenbuch!$F$7:$F$1006,Kassenbuch!$E$7:$E$1006,$A32,Kassenbuch!$B$7:$B$1006,"&gt;="&amp;DATE($B$4,6,1),Kassenbuch!$B$7:$B$1006,"&lt;"&amp;DATE($B$4,7,1))-SUMIFS(Kassenbuch!$G$7:$G$1006,Kassenbuch!$E$7:$E$1006,$A32,Kassenbuch!$B$7:$B$1006,"&gt;="&amp;DATE($B$4,6,1),Kassenbuch!$B$7:$B$1006,"&lt;"&amp;DATE($B$4,7,1)))</f>
        <v/>
      </c>
      <c r="H32" s="35">
        <f>IF($A32="","",SUMIFS(Kassenbuch!$F$7:$F$1006,Kassenbuch!$E$7:$E$1006,$A32,Kassenbuch!$B$7:$B$1006,"&gt;="&amp;DATE($B$4,7,1),Kassenbuch!$B$7:$B$1006,"&lt;"&amp;DATE($B$4,8,1))-SUMIFS(Kassenbuch!$G$7:$G$1006,Kassenbuch!$E$7:$E$1006,$A32,Kassenbuch!$B$7:$B$1006,"&gt;="&amp;DATE($B$4,7,1),Kassenbuch!$B$7:$B$1006,"&lt;"&amp;DATE($B$4,8,1)))</f>
        <v/>
      </c>
      <c r="I32" s="35">
        <f>IF($A32="","",SUMIFS(Kassenbuch!$F$7:$F$1006,Kassenbuch!$E$7:$E$1006,$A32,Kassenbuch!$B$7:$B$1006,"&gt;="&amp;DATE($B$4,8,1),Kassenbuch!$B$7:$B$1006,"&lt;"&amp;DATE($B$4,9,1))-SUMIFS(Kassenbuch!$G$7:$G$1006,Kassenbuch!$E$7:$E$1006,$A32,Kassenbuch!$B$7:$B$1006,"&gt;="&amp;DATE($B$4,8,1),Kassenbuch!$B$7:$B$1006,"&lt;"&amp;DATE($B$4,9,1)))</f>
        <v/>
      </c>
      <c r="J32" s="35">
        <f>IF($A32="","",SUMIFS(Kassenbuch!$F$7:$F$1006,Kassenbuch!$E$7:$E$1006,$A32,Kassenbuch!$B$7:$B$1006,"&gt;="&amp;DATE($B$4,9,1),Kassenbuch!$B$7:$B$1006,"&lt;"&amp;DATE($B$4,10,1))-SUMIFS(Kassenbuch!$G$7:$G$1006,Kassenbuch!$E$7:$E$1006,$A32,Kassenbuch!$B$7:$B$1006,"&gt;="&amp;DATE($B$4,9,1),Kassenbuch!$B$7:$B$1006,"&lt;"&amp;DATE($B$4,10,1)))</f>
        <v/>
      </c>
      <c r="K32" s="35">
        <f>IF($A32="","",SUMIFS(Kassenbuch!$F$7:$F$1006,Kassenbuch!$E$7:$E$1006,$A32,Kassenbuch!$B$7:$B$1006,"&gt;="&amp;DATE($B$4,10,1),Kassenbuch!$B$7:$B$1006,"&lt;"&amp;DATE($B$4,11,1))-SUMIFS(Kassenbuch!$G$7:$G$1006,Kassenbuch!$E$7:$E$1006,$A32,Kassenbuch!$B$7:$B$1006,"&gt;="&amp;DATE($B$4,10,1),Kassenbuch!$B$7:$B$1006,"&lt;"&amp;DATE($B$4,11,1)))</f>
        <v/>
      </c>
      <c r="L32" s="35">
        <f>IF($A32="","",SUMIFS(Kassenbuch!$F$7:$F$1006,Kassenbuch!$E$7:$E$1006,$A32,Kassenbuch!$B$7:$B$1006,"&gt;="&amp;DATE($B$4,11,1),Kassenbuch!$B$7:$B$1006,"&lt;"&amp;DATE($B$4,12,1))-SUMIFS(Kassenbuch!$G$7:$G$1006,Kassenbuch!$E$7:$E$1006,$A32,Kassenbuch!$B$7:$B$1006,"&gt;="&amp;DATE($B$4,11,1),Kassenbuch!$B$7:$B$1006,"&lt;"&amp;DATE($B$4,12,1)))</f>
        <v/>
      </c>
      <c r="M32" s="35">
        <f>IF($A32="","",SUMIFS(Kassenbuch!$F$7:$F$1006,Kassenbuch!$E$7:$E$1006,$A32,Kassenbuch!$B$7:$B$1006,"&gt;="&amp;DATE($B$4,12,1),Kassenbuch!$B$7:$B$1006,"&lt;"&amp;DATE($B$4+1,1,1))-SUMIFS(Kassenbuch!$G$7:$G$1006,Kassenbuch!$E$7:$E$1006,$A32,Kassenbuch!$B$7:$B$1006,"&gt;="&amp;DATE($B$4,12,1),Kassenbuch!$B$7:$B$1006,"&lt;"&amp;DATE($B$4+1,1,1)))</f>
        <v/>
      </c>
      <c r="N32" s="36">
        <f>IF($A32="","",SUM(B32:M32))</f>
        <v/>
      </c>
    </row>
    <row r="33">
      <c r="A33" s="34">
        <f>IF(Einstellungen!$A$16="","",Einstellungen!$A$16)</f>
        <v/>
      </c>
      <c r="B33" s="35">
        <f>IF($A33="","",SUMIFS(Kassenbuch!$F$7:$F$1006,Kassenbuch!$E$7:$E$1006,$A33,Kassenbuch!$B$7:$B$1006,"&gt;="&amp;DATE($B$4,1,1),Kassenbuch!$B$7:$B$1006,"&lt;"&amp;DATE($B$4,2,1))-SUMIFS(Kassenbuch!$G$7:$G$1006,Kassenbuch!$E$7:$E$1006,$A33,Kassenbuch!$B$7:$B$1006,"&gt;="&amp;DATE($B$4,1,1),Kassenbuch!$B$7:$B$1006,"&lt;"&amp;DATE($B$4,2,1)))</f>
        <v/>
      </c>
      <c r="C33" s="35">
        <f>IF($A33="","",SUMIFS(Kassenbuch!$F$7:$F$1006,Kassenbuch!$E$7:$E$1006,$A33,Kassenbuch!$B$7:$B$1006,"&gt;="&amp;DATE($B$4,2,1),Kassenbuch!$B$7:$B$1006,"&lt;"&amp;DATE($B$4,3,1))-SUMIFS(Kassenbuch!$G$7:$G$1006,Kassenbuch!$E$7:$E$1006,$A33,Kassenbuch!$B$7:$B$1006,"&gt;="&amp;DATE($B$4,2,1),Kassenbuch!$B$7:$B$1006,"&lt;"&amp;DATE($B$4,3,1)))</f>
        <v/>
      </c>
      <c r="D33" s="35">
        <f>IF($A33="","",SUMIFS(Kassenbuch!$F$7:$F$1006,Kassenbuch!$E$7:$E$1006,$A33,Kassenbuch!$B$7:$B$1006,"&gt;="&amp;DATE($B$4,3,1),Kassenbuch!$B$7:$B$1006,"&lt;"&amp;DATE($B$4,4,1))-SUMIFS(Kassenbuch!$G$7:$G$1006,Kassenbuch!$E$7:$E$1006,$A33,Kassenbuch!$B$7:$B$1006,"&gt;="&amp;DATE($B$4,3,1),Kassenbuch!$B$7:$B$1006,"&lt;"&amp;DATE($B$4,4,1)))</f>
        <v/>
      </c>
      <c r="E33" s="35">
        <f>IF($A33="","",SUMIFS(Kassenbuch!$F$7:$F$1006,Kassenbuch!$E$7:$E$1006,$A33,Kassenbuch!$B$7:$B$1006,"&gt;="&amp;DATE($B$4,4,1),Kassenbuch!$B$7:$B$1006,"&lt;"&amp;DATE($B$4,5,1))-SUMIFS(Kassenbuch!$G$7:$G$1006,Kassenbuch!$E$7:$E$1006,$A33,Kassenbuch!$B$7:$B$1006,"&gt;="&amp;DATE($B$4,4,1),Kassenbuch!$B$7:$B$1006,"&lt;"&amp;DATE($B$4,5,1)))</f>
        <v/>
      </c>
      <c r="F33" s="35">
        <f>IF($A33="","",SUMIFS(Kassenbuch!$F$7:$F$1006,Kassenbuch!$E$7:$E$1006,$A33,Kassenbuch!$B$7:$B$1006,"&gt;="&amp;DATE($B$4,5,1),Kassenbuch!$B$7:$B$1006,"&lt;"&amp;DATE($B$4,6,1))-SUMIFS(Kassenbuch!$G$7:$G$1006,Kassenbuch!$E$7:$E$1006,$A33,Kassenbuch!$B$7:$B$1006,"&gt;="&amp;DATE($B$4,5,1),Kassenbuch!$B$7:$B$1006,"&lt;"&amp;DATE($B$4,6,1)))</f>
        <v/>
      </c>
      <c r="G33" s="35">
        <f>IF($A33="","",SUMIFS(Kassenbuch!$F$7:$F$1006,Kassenbuch!$E$7:$E$1006,$A33,Kassenbuch!$B$7:$B$1006,"&gt;="&amp;DATE($B$4,6,1),Kassenbuch!$B$7:$B$1006,"&lt;"&amp;DATE($B$4,7,1))-SUMIFS(Kassenbuch!$G$7:$G$1006,Kassenbuch!$E$7:$E$1006,$A33,Kassenbuch!$B$7:$B$1006,"&gt;="&amp;DATE($B$4,6,1),Kassenbuch!$B$7:$B$1006,"&lt;"&amp;DATE($B$4,7,1)))</f>
        <v/>
      </c>
      <c r="H33" s="35">
        <f>IF($A33="","",SUMIFS(Kassenbuch!$F$7:$F$1006,Kassenbuch!$E$7:$E$1006,$A33,Kassenbuch!$B$7:$B$1006,"&gt;="&amp;DATE($B$4,7,1),Kassenbuch!$B$7:$B$1006,"&lt;"&amp;DATE($B$4,8,1))-SUMIFS(Kassenbuch!$G$7:$G$1006,Kassenbuch!$E$7:$E$1006,$A33,Kassenbuch!$B$7:$B$1006,"&gt;="&amp;DATE($B$4,7,1),Kassenbuch!$B$7:$B$1006,"&lt;"&amp;DATE($B$4,8,1)))</f>
        <v/>
      </c>
      <c r="I33" s="35">
        <f>IF($A33="","",SUMIFS(Kassenbuch!$F$7:$F$1006,Kassenbuch!$E$7:$E$1006,$A33,Kassenbuch!$B$7:$B$1006,"&gt;="&amp;DATE($B$4,8,1),Kassenbuch!$B$7:$B$1006,"&lt;"&amp;DATE($B$4,9,1))-SUMIFS(Kassenbuch!$G$7:$G$1006,Kassenbuch!$E$7:$E$1006,$A33,Kassenbuch!$B$7:$B$1006,"&gt;="&amp;DATE($B$4,8,1),Kassenbuch!$B$7:$B$1006,"&lt;"&amp;DATE($B$4,9,1)))</f>
        <v/>
      </c>
      <c r="J33" s="35">
        <f>IF($A33="","",SUMIFS(Kassenbuch!$F$7:$F$1006,Kassenbuch!$E$7:$E$1006,$A33,Kassenbuch!$B$7:$B$1006,"&gt;="&amp;DATE($B$4,9,1),Kassenbuch!$B$7:$B$1006,"&lt;"&amp;DATE($B$4,10,1))-SUMIFS(Kassenbuch!$G$7:$G$1006,Kassenbuch!$E$7:$E$1006,$A33,Kassenbuch!$B$7:$B$1006,"&gt;="&amp;DATE($B$4,9,1),Kassenbuch!$B$7:$B$1006,"&lt;"&amp;DATE($B$4,10,1)))</f>
        <v/>
      </c>
      <c r="K33" s="35">
        <f>IF($A33="","",SUMIFS(Kassenbuch!$F$7:$F$1006,Kassenbuch!$E$7:$E$1006,$A33,Kassenbuch!$B$7:$B$1006,"&gt;="&amp;DATE($B$4,10,1),Kassenbuch!$B$7:$B$1006,"&lt;"&amp;DATE($B$4,11,1))-SUMIFS(Kassenbuch!$G$7:$G$1006,Kassenbuch!$E$7:$E$1006,$A33,Kassenbuch!$B$7:$B$1006,"&gt;="&amp;DATE($B$4,10,1),Kassenbuch!$B$7:$B$1006,"&lt;"&amp;DATE($B$4,11,1)))</f>
        <v/>
      </c>
      <c r="L33" s="35">
        <f>IF($A33="","",SUMIFS(Kassenbuch!$F$7:$F$1006,Kassenbuch!$E$7:$E$1006,$A33,Kassenbuch!$B$7:$B$1006,"&gt;="&amp;DATE($B$4,11,1),Kassenbuch!$B$7:$B$1006,"&lt;"&amp;DATE($B$4,12,1))-SUMIFS(Kassenbuch!$G$7:$G$1006,Kassenbuch!$E$7:$E$1006,$A33,Kassenbuch!$B$7:$B$1006,"&gt;="&amp;DATE($B$4,11,1),Kassenbuch!$B$7:$B$1006,"&lt;"&amp;DATE($B$4,12,1)))</f>
        <v/>
      </c>
      <c r="M33" s="35">
        <f>IF($A33="","",SUMIFS(Kassenbuch!$F$7:$F$1006,Kassenbuch!$E$7:$E$1006,$A33,Kassenbuch!$B$7:$B$1006,"&gt;="&amp;DATE($B$4,12,1),Kassenbuch!$B$7:$B$1006,"&lt;"&amp;DATE($B$4+1,1,1))-SUMIFS(Kassenbuch!$G$7:$G$1006,Kassenbuch!$E$7:$E$1006,$A33,Kassenbuch!$B$7:$B$1006,"&gt;="&amp;DATE($B$4,12,1),Kassenbuch!$B$7:$B$1006,"&lt;"&amp;DATE($B$4+1,1,1)))</f>
        <v/>
      </c>
      <c r="N33" s="36">
        <f>IF($A33="","",SUM(B33:M33))</f>
        <v/>
      </c>
    </row>
    <row r="34">
      <c r="A34" s="34">
        <f>IF(Einstellungen!$A$17="","",Einstellungen!$A$17)</f>
        <v/>
      </c>
      <c r="B34" s="35">
        <f>IF($A34="","",SUMIFS(Kassenbuch!$F$7:$F$1006,Kassenbuch!$E$7:$E$1006,$A34,Kassenbuch!$B$7:$B$1006,"&gt;="&amp;DATE($B$4,1,1),Kassenbuch!$B$7:$B$1006,"&lt;"&amp;DATE($B$4,2,1))-SUMIFS(Kassenbuch!$G$7:$G$1006,Kassenbuch!$E$7:$E$1006,$A34,Kassenbuch!$B$7:$B$1006,"&gt;="&amp;DATE($B$4,1,1),Kassenbuch!$B$7:$B$1006,"&lt;"&amp;DATE($B$4,2,1)))</f>
        <v/>
      </c>
      <c r="C34" s="35">
        <f>IF($A34="","",SUMIFS(Kassenbuch!$F$7:$F$1006,Kassenbuch!$E$7:$E$1006,$A34,Kassenbuch!$B$7:$B$1006,"&gt;="&amp;DATE($B$4,2,1),Kassenbuch!$B$7:$B$1006,"&lt;"&amp;DATE($B$4,3,1))-SUMIFS(Kassenbuch!$G$7:$G$1006,Kassenbuch!$E$7:$E$1006,$A34,Kassenbuch!$B$7:$B$1006,"&gt;="&amp;DATE($B$4,2,1),Kassenbuch!$B$7:$B$1006,"&lt;"&amp;DATE($B$4,3,1)))</f>
        <v/>
      </c>
      <c r="D34" s="35">
        <f>IF($A34="","",SUMIFS(Kassenbuch!$F$7:$F$1006,Kassenbuch!$E$7:$E$1006,$A34,Kassenbuch!$B$7:$B$1006,"&gt;="&amp;DATE($B$4,3,1),Kassenbuch!$B$7:$B$1006,"&lt;"&amp;DATE($B$4,4,1))-SUMIFS(Kassenbuch!$G$7:$G$1006,Kassenbuch!$E$7:$E$1006,$A34,Kassenbuch!$B$7:$B$1006,"&gt;="&amp;DATE($B$4,3,1),Kassenbuch!$B$7:$B$1006,"&lt;"&amp;DATE($B$4,4,1)))</f>
        <v/>
      </c>
      <c r="E34" s="35">
        <f>IF($A34="","",SUMIFS(Kassenbuch!$F$7:$F$1006,Kassenbuch!$E$7:$E$1006,$A34,Kassenbuch!$B$7:$B$1006,"&gt;="&amp;DATE($B$4,4,1),Kassenbuch!$B$7:$B$1006,"&lt;"&amp;DATE($B$4,5,1))-SUMIFS(Kassenbuch!$G$7:$G$1006,Kassenbuch!$E$7:$E$1006,$A34,Kassenbuch!$B$7:$B$1006,"&gt;="&amp;DATE($B$4,4,1),Kassenbuch!$B$7:$B$1006,"&lt;"&amp;DATE($B$4,5,1)))</f>
        <v/>
      </c>
      <c r="F34" s="35">
        <f>IF($A34="","",SUMIFS(Kassenbuch!$F$7:$F$1006,Kassenbuch!$E$7:$E$1006,$A34,Kassenbuch!$B$7:$B$1006,"&gt;="&amp;DATE($B$4,5,1),Kassenbuch!$B$7:$B$1006,"&lt;"&amp;DATE($B$4,6,1))-SUMIFS(Kassenbuch!$G$7:$G$1006,Kassenbuch!$E$7:$E$1006,$A34,Kassenbuch!$B$7:$B$1006,"&gt;="&amp;DATE($B$4,5,1),Kassenbuch!$B$7:$B$1006,"&lt;"&amp;DATE($B$4,6,1)))</f>
        <v/>
      </c>
      <c r="G34" s="35">
        <f>IF($A34="","",SUMIFS(Kassenbuch!$F$7:$F$1006,Kassenbuch!$E$7:$E$1006,$A34,Kassenbuch!$B$7:$B$1006,"&gt;="&amp;DATE($B$4,6,1),Kassenbuch!$B$7:$B$1006,"&lt;"&amp;DATE($B$4,7,1))-SUMIFS(Kassenbuch!$G$7:$G$1006,Kassenbuch!$E$7:$E$1006,$A34,Kassenbuch!$B$7:$B$1006,"&gt;="&amp;DATE($B$4,6,1),Kassenbuch!$B$7:$B$1006,"&lt;"&amp;DATE($B$4,7,1)))</f>
        <v/>
      </c>
      <c r="H34" s="35">
        <f>IF($A34="","",SUMIFS(Kassenbuch!$F$7:$F$1006,Kassenbuch!$E$7:$E$1006,$A34,Kassenbuch!$B$7:$B$1006,"&gt;="&amp;DATE($B$4,7,1),Kassenbuch!$B$7:$B$1006,"&lt;"&amp;DATE($B$4,8,1))-SUMIFS(Kassenbuch!$G$7:$G$1006,Kassenbuch!$E$7:$E$1006,$A34,Kassenbuch!$B$7:$B$1006,"&gt;="&amp;DATE($B$4,7,1),Kassenbuch!$B$7:$B$1006,"&lt;"&amp;DATE($B$4,8,1)))</f>
        <v/>
      </c>
      <c r="I34" s="35">
        <f>IF($A34="","",SUMIFS(Kassenbuch!$F$7:$F$1006,Kassenbuch!$E$7:$E$1006,$A34,Kassenbuch!$B$7:$B$1006,"&gt;="&amp;DATE($B$4,8,1),Kassenbuch!$B$7:$B$1006,"&lt;"&amp;DATE($B$4,9,1))-SUMIFS(Kassenbuch!$G$7:$G$1006,Kassenbuch!$E$7:$E$1006,$A34,Kassenbuch!$B$7:$B$1006,"&gt;="&amp;DATE($B$4,8,1),Kassenbuch!$B$7:$B$1006,"&lt;"&amp;DATE($B$4,9,1)))</f>
        <v/>
      </c>
      <c r="J34" s="35">
        <f>IF($A34="","",SUMIFS(Kassenbuch!$F$7:$F$1006,Kassenbuch!$E$7:$E$1006,$A34,Kassenbuch!$B$7:$B$1006,"&gt;="&amp;DATE($B$4,9,1),Kassenbuch!$B$7:$B$1006,"&lt;"&amp;DATE($B$4,10,1))-SUMIFS(Kassenbuch!$G$7:$G$1006,Kassenbuch!$E$7:$E$1006,$A34,Kassenbuch!$B$7:$B$1006,"&gt;="&amp;DATE($B$4,9,1),Kassenbuch!$B$7:$B$1006,"&lt;"&amp;DATE($B$4,10,1)))</f>
        <v/>
      </c>
      <c r="K34" s="35">
        <f>IF($A34="","",SUMIFS(Kassenbuch!$F$7:$F$1006,Kassenbuch!$E$7:$E$1006,$A34,Kassenbuch!$B$7:$B$1006,"&gt;="&amp;DATE($B$4,10,1),Kassenbuch!$B$7:$B$1006,"&lt;"&amp;DATE($B$4,11,1))-SUMIFS(Kassenbuch!$G$7:$G$1006,Kassenbuch!$E$7:$E$1006,$A34,Kassenbuch!$B$7:$B$1006,"&gt;="&amp;DATE($B$4,10,1),Kassenbuch!$B$7:$B$1006,"&lt;"&amp;DATE($B$4,11,1)))</f>
        <v/>
      </c>
      <c r="L34" s="35">
        <f>IF($A34="","",SUMIFS(Kassenbuch!$F$7:$F$1006,Kassenbuch!$E$7:$E$1006,$A34,Kassenbuch!$B$7:$B$1006,"&gt;="&amp;DATE($B$4,11,1),Kassenbuch!$B$7:$B$1006,"&lt;"&amp;DATE($B$4,12,1))-SUMIFS(Kassenbuch!$G$7:$G$1006,Kassenbuch!$E$7:$E$1006,$A34,Kassenbuch!$B$7:$B$1006,"&gt;="&amp;DATE($B$4,11,1),Kassenbuch!$B$7:$B$1006,"&lt;"&amp;DATE($B$4,12,1)))</f>
        <v/>
      </c>
      <c r="M34" s="35">
        <f>IF($A34="","",SUMIFS(Kassenbuch!$F$7:$F$1006,Kassenbuch!$E$7:$E$1006,$A34,Kassenbuch!$B$7:$B$1006,"&gt;="&amp;DATE($B$4,12,1),Kassenbuch!$B$7:$B$1006,"&lt;"&amp;DATE($B$4+1,1,1))-SUMIFS(Kassenbuch!$G$7:$G$1006,Kassenbuch!$E$7:$E$1006,$A34,Kassenbuch!$B$7:$B$1006,"&gt;="&amp;DATE($B$4,12,1),Kassenbuch!$B$7:$B$1006,"&lt;"&amp;DATE($B$4+1,1,1)))</f>
        <v/>
      </c>
      <c r="N34" s="36">
        <f>IF($A34="","",SUM(B34:M34))</f>
        <v/>
      </c>
    </row>
    <row r="35">
      <c r="A35" s="34">
        <f>IF(Einstellungen!$A$18="","",Einstellungen!$A$18)</f>
        <v/>
      </c>
      <c r="B35" s="35">
        <f>IF($A35="","",SUMIFS(Kassenbuch!$F$7:$F$1006,Kassenbuch!$E$7:$E$1006,$A35,Kassenbuch!$B$7:$B$1006,"&gt;="&amp;DATE($B$4,1,1),Kassenbuch!$B$7:$B$1006,"&lt;"&amp;DATE($B$4,2,1))-SUMIFS(Kassenbuch!$G$7:$G$1006,Kassenbuch!$E$7:$E$1006,$A35,Kassenbuch!$B$7:$B$1006,"&gt;="&amp;DATE($B$4,1,1),Kassenbuch!$B$7:$B$1006,"&lt;"&amp;DATE($B$4,2,1)))</f>
        <v/>
      </c>
      <c r="C35" s="35">
        <f>IF($A35="","",SUMIFS(Kassenbuch!$F$7:$F$1006,Kassenbuch!$E$7:$E$1006,$A35,Kassenbuch!$B$7:$B$1006,"&gt;="&amp;DATE($B$4,2,1),Kassenbuch!$B$7:$B$1006,"&lt;"&amp;DATE($B$4,3,1))-SUMIFS(Kassenbuch!$G$7:$G$1006,Kassenbuch!$E$7:$E$1006,$A35,Kassenbuch!$B$7:$B$1006,"&gt;="&amp;DATE($B$4,2,1),Kassenbuch!$B$7:$B$1006,"&lt;"&amp;DATE($B$4,3,1)))</f>
        <v/>
      </c>
      <c r="D35" s="35">
        <f>IF($A35="","",SUMIFS(Kassenbuch!$F$7:$F$1006,Kassenbuch!$E$7:$E$1006,$A35,Kassenbuch!$B$7:$B$1006,"&gt;="&amp;DATE($B$4,3,1),Kassenbuch!$B$7:$B$1006,"&lt;"&amp;DATE($B$4,4,1))-SUMIFS(Kassenbuch!$G$7:$G$1006,Kassenbuch!$E$7:$E$1006,$A35,Kassenbuch!$B$7:$B$1006,"&gt;="&amp;DATE($B$4,3,1),Kassenbuch!$B$7:$B$1006,"&lt;"&amp;DATE($B$4,4,1)))</f>
        <v/>
      </c>
      <c r="E35" s="35">
        <f>IF($A35="","",SUMIFS(Kassenbuch!$F$7:$F$1006,Kassenbuch!$E$7:$E$1006,$A35,Kassenbuch!$B$7:$B$1006,"&gt;="&amp;DATE($B$4,4,1),Kassenbuch!$B$7:$B$1006,"&lt;"&amp;DATE($B$4,5,1))-SUMIFS(Kassenbuch!$G$7:$G$1006,Kassenbuch!$E$7:$E$1006,$A35,Kassenbuch!$B$7:$B$1006,"&gt;="&amp;DATE($B$4,4,1),Kassenbuch!$B$7:$B$1006,"&lt;"&amp;DATE($B$4,5,1)))</f>
        <v/>
      </c>
      <c r="F35" s="35">
        <f>IF($A35="","",SUMIFS(Kassenbuch!$F$7:$F$1006,Kassenbuch!$E$7:$E$1006,$A35,Kassenbuch!$B$7:$B$1006,"&gt;="&amp;DATE($B$4,5,1),Kassenbuch!$B$7:$B$1006,"&lt;"&amp;DATE($B$4,6,1))-SUMIFS(Kassenbuch!$G$7:$G$1006,Kassenbuch!$E$7:$E$1006,$A35,Kassenbuch!$B$7:$B$1006,"&gt;="&amp;DATE($B$4,5,1),Kassenbuch!$B$7:$B$1006,"&lt;"&amp;DATE($B$4,6,1)))</f>
        <v/>
      </c>
      <c r="G35" s="35">
        <f>IF($A35="","",SUMIFS(Kassenbuch!$F$7:$F$1006,Kassenbuch!$E$7:$E$1006,$A35,Kassenbuch!$B$7:$B$1006,"&gt;="&amp;DATE($B$4,6,1),Kassenbuch!$B$7:$B$1006,"&lt;"&amp;DATE($B$4,7,1))-SUMIFS(Kassenbuch!$G$7:$G$1006,Kassenbuch!$E$7:$E$1006,$A35,Kassenbuch!$B$7:$B$1006,"&gt;="&amp;DATE($B$4,6,1),Kassenbuch!$B$7:$B$1006,"&lt;"&amp;DATE($B$4,7,1)))</f>
        <v/>
      </c>
      <c r="H35" s="35">
        <f>IF($A35="","",SUMIFS(Kassenbuch!$F$7:$F$1006,Kassenbuch!$E$7:$E$1006,$A35,Kassenbuch!$B$7:$B$1006,"&gt;="&amp;DATE($B$4,7,1),Kassenbuch!$B$7:$B$1006,"&lt;"&amp;DATE($B$4,8,1))-SUMIFS(Kassenbuch!$G$7:$G$1006,Kassenbuch!$E$7:$E$1006,$A35,Kassenbuch!$B$7:$B$1006,"&gt;="&amp;DATE($B$4,7,1),Kassenbuch!$B$7:$B$1006,"&lt;"&amp;DATE($B$4,8,1)))</f>
        <v/>
      </c>
      <c r="I35" s="35">
        <f>IF($A35="","",SUMIFS(Kassenbuch!$F$7:$F$1006,Kassenbuch!$E$7:$E$1006,$A35,Kassenbuch!$B$7:$B$1006,"&gt;="&amp;DATE($B$4,8,1),Kassenbuch!$B$7:$B$1006,"&lt;"&amp;DATE($B$4,9,1))-SUMIFS(Kassenbuch!$G$7:$G$1006,Kassenbuch!$E$7:$E$1006,$A35,Kassenbuch!$B$7:$B$1006,"&gt;="&amp;DATE($B$4,8,1),Kassenbuch!$B$7:$B$1006,"&lt;"&amp;DATE($B$4,9,1)))</f>
        <v/>
      </c>
      <c r="J35" s="35">
        <f>IF($A35="","",SUMIFS(Kassenbuch!$F$7:$F$1006,Kassenbuch!$E$7:$E$1006,$A35,Kassenbuch!$B$7:$B$1006,"&gt;="&amp;DATE($B$4,9,1),Kassenbuch!$B$7:$B$1006,"&lt;"&amp;DATE($B$4,10,1))-SUMIFS(Kassenbuch!$G$7:$G$1006,Kassenbuch!$E$7:$E$1006,$A35,Kassenbuch!$B$7:$B$1006,"&gt;="&amp;DATE($B$4,9,1),Kassenbuch!$B$7:$B$1006,"&lt;"&amp;DATE($B$4,10,1)))</f>
        <v/>
      </c>
      <c r="K35" s="35">
        <f>IF($A35="","",SUMIFS(Kassenbuch!$F$7:$F$1006,Kassenbuch!$E$7:$E$1006,$A35,Kassenbuch!$B$7:$B$1006,"&gt;="&amp;DATE($B$4,10,1),Kassenbuch!$B$7:$B$1006,"&lt;"&amp;DATE($B$4,11,1))-SUMIFS(Kassenbuch!$G$7:$G$1006,Kassenbuch!$E$7:$E$1006,$A35,Kassenbuch!$B$7:$B$1006,"&gt;="&amp;DATE($B$4,10,1),Kassenbuch!$B$7:$B$1006,"&lt;"&amp;DATE($B$4,11,1)))</f>
        <v/>
      </c>
      <c r="L35" s="35">
        <f>IF($A35="","",SUMIFS(Kassenbuch!$F$7:$F$1006,Kassenbuch!$E$7:$E$1006,$A35,Kassenbuch!$B$7:$B$1006,"&gt;="&amp;DATE($B$4,11,1),Kassenbuch!$B$7:$B$1006,"&lt;"&amp;DATE($B$4,12,1))-SUMIFS(Kassenbuch!$G$7:$G$1006,Kassenbuch!$E$7:$E$1006,$A35,Kassenbuch!$B$7:$B$1006,"&gt;="&amp;DATE($B$4,11,1),Kassenbuch!$B$7:$B$1006,"&lt;"&amp;DATE($B$4,12,1)))</f>
        <v/>
      </c>
      <c r="M35" s="35">
        <f>IF($A35="","",SUMIFS(Kassenbuch!$F$7:$F$1006,Kassenbuch!$E$7:$E$1006,$A35,Kassenbuch!$B$7:$B$1006,"&gt;="&amp;DATE($B$4,12,1),Kassenbuch!$B$7:$B$1006,"&lt;"&amp;DATE($B$4+1,1,1))-SUMIFS(Kassenbuch!$G$7:$G$1006,Kassenbuch!$E$7:$E$1006,$A35,Kassenbuch!$B$7:$B$1006,"&gt;="&amp;DATE($B$4,12,1),Kassenbuch!$B$7:$B$1006,"&lt;"&amp;DATE($B$4+1,1,1)))</f>
        <v/>
      </c>
      <c r="N35" s="36">
        <f>IF($A35="","",SUM(B35:M35))</f>
        <v/>
      </c>
    </row>
    <row r="36">
      <c r="A36" s="34">
        <f>IF(Einstellungen!$A$19="","",Einstellungen!$A$19)</f>
        <v/>
      </c>
      <c r="B36" s="35">
        <f>IF($A36="","",SUMIFS(Kassenbuch!$F$7:$F$1006,Kassenbuch!$E$7:$E$1006,$A36,Kassenbuch!$B$7:$B$1006,"&gt;="&amp;DATE($B$4,1,1),Kassenbuch!$B$7:$B$1006,"&lt;"&amp;DATE($B$4,2,1))-SUMIFS(Kassenbuch!$G$7:$G$1006,Kassenbuch!$E$7:$E$1006,$A36,Kassenbuch!$B$7:$B$1006,"&gt;="&amp;DATE($B$4,1,1),Kassenbuch!$B$7:$B$1006,"&lt;"&amp;DATE($B$4,2,1)))</f>
        <v/>
      </c>
      <c r="C36" s="35">
        <f>IF($A36="","",SUMIFS(Kassenbuch!$F$7:$F$1006,Kassenbuch!$E$7:$E$1006,$A36,Kassenbuch!$B$7:$B$1006,"&gt;="&amp;DATE($B$4,2,1),Kassenbuch!$B$7:$B$1006,"&lt;"&amp;DATE($B$4,3,1))-SUMIFS(Kassenbuch!$G$7:$G$1006,Kassenbuch!$E$7:$E$1006,$A36,Kassenbuch!$B$7:$B$1006,"&gt;="&amp;DATE($B$4,2,1),Kassenbuch!$B$7:$B$1006,"&lt;"&amp;DATE($B$4,3,1)))</f>
        <v/>
      </c>
      <c r="D36" s="35">
        <f>IF($A36="","",SUMIFS(Kassenbuch!$F$7:$F$1006,Kassenbuch!$E$7:$E$1006,$A36,Kassenbuch!$B$7:$B$1006,"&gt;="&amp;DATE($B$4,3,1),Kassenbuch!$B$7:$B$1006,"&lt;"&amp;DATE($B$4,4,1))-SUMIFS(Kassenbuch!$G$7:$G$1006,Kassenbuch!$E$7:$E$1006,$A36,Kassenbuch!$B$7:$B$1006,"&gt;="&amp;DATE($B$4,3,1),Kassenbuch!$B$7:$B$1006,"&lt;"&amp;DATE($B$4,4,1)))</f>
        <v/>
      </c>
      <c r="E36" s="35">
        <f>IF($A36="","",SUMIFS(Kassenbuch!$F$7:$F$1006,Kassenbuch!$E$7:$E$1006,$A36,Kassenbuch!$B$7:$B$1006,"&gt;="&amp;DATE($B$4,4,1),Kassenbuch!$B$7:$B$1006,"&lt;"&amp;DATE($B$4,5,1))-SUMIFS(Kassenbuch!$G$7:$G$1006,Kassenbuch!$E$7:$E$1006,$A36,Kassenbuch!$B$7:$B$1006,"&gt;="&amp;DATE($B$4,4,1),Kassenbuch!$B$7:$B$1006,"&lt;"&amp;DATE($B$4,5,1)))</f>
        <v/>
      </c>
      <c r="F36" s="35">
        <f>IF($A36="","",SUMIFS(Kassenbuch!$F$7:$F$1006,Kassenbuch!$E$7:$E$1006,$A36,Kassenbuch!$B$7:$B$1006,"&gt;="&amp;DATE($B$4,5,1),Kassenbuch!$B$7:$B$1006,"&lt;"&amp;DATE($B$4,6,1))-SUMIFS(Kassenbuch!$G$7:$G$1006,Kassenbuch!$E$7:$E$1006,$A36,Kassenbuch!$B$7:$B$1006,"&gt;="&amp;DATE($B$4,5,1),Kassenbuch!$B$7:$B$1006,"&lt;"&amp;DATE($B$4,6,1)))</f>
        <v/>
      </c>
      <c r="G36" s="35">
        <f>IF($A36="","",SUMIFS(Kassenbuch!$F$7:$F$1006,Kassenbuch!$E$7:$E$1006,$A36,Kassenbuch!$B$7:$B$1006,"&gt;="&amp;DATE($B$4,6,1),Kassenbuch!$B$7:$B$1006,"&lt;"&amp;DATE($B$4,7,1))-SUMIFS(Kassenbuch!$G$7:$G$1006,Kassenbuch!$E$7:$E$1006,$A36,Kassenbuch!$B$7:$B$1006,"&gt;="&amp;DATE($B$4,6,1),Kassenbuch!$B$7:$B$1006,"&lt;"&amp;DATE($B$4,7,1)))</f>
        <v/>
      </c>
      <c r="H36" s="35">
        <f>IF($A36="","",SUMIFS(Kassenbuch!$F$7:$F$1006,Kassenbuch!$E$7:$E$1006,$A36,Kassenbuch!$B$7:$B$1006,"&gt;="&amp;DATE($B$4,7,1),Kassenbuch!$B$7:$B$1006,"&lt;"&amp;DATE($B$4,8,1))-SUMIFS(Kassenbuch!$G$7:$G$1006,Kassenbuch!$E$7:$E$1006,$A36,Kassenbuch!$B$7:$B$1006,"&gt;="&amp;DATE($B$4,7,1),Kassenbuch!$B$7:$B$1006,"&lt;"&amp;DATE($B$4,8,1)))</f>
        <v/>
      </c>
      <c r="I36" s="35">
        <f>IF($A36="","",SUMIFS(Kassenbuch!$F$7:$F$1006,Kassenbuch!$E$7:$E$1006,$A36,Kassenbuch!$B$7:$B$1006,"&gt;="&amp;DATE($B$4,8,1),Kassenbuch!$B$7:$B$1006,"&lt;"&amp;DATE($B$4,9,1))-SUMIFS(Kassenbuch!$G$7:$G$1006,Kassenbuch!$E$7:$E$1006,$A36,Kassenbuch!$B$7:$B$1006,"&gt;="&amp;DATE($B$4,8,1),Kassenbuch!$B$7:$B$1006,"&lt;"&amp;DATE($B$4,9,1)))</f>
        <v/>
      </c>
      <c r="J36" s="35">
        <f>IF($A36="","",SUMIFS(Kassenbuch!$F$7:$F$1006,Kassenbuch!$E$7:$E$1006,$A36,Kassenbuch!$B$7:$B$1006,"&gt;="&amp;DATE($B$4,9,1),Kassenbuch!$B$7:$B$1006,"&lt;"&amp;DATE($B$4,10,1))-SUMIFS(Kassenbuch!$G$7:$G$1006,Kassenbuch!$E$7:$E$1006,$A36,Kassenbuch!$B$7:$B$1006,"&gt;="&amp;DATE($B$4,9,1),Kassenbuch!$B$7:$B$1006,"&lt;"&amp;DATE($B$4,10,1)))</f>
        <v/>
      </c>
      <c r="K36" s="35">
        <f>IF($A36="","",SUMIFS(Kassenbuch!$F$7:$F$1006,Kassenbuch!$E$7:$E$1006,$A36,Kassenbuch!$B$7:$B$1006,"&gt;="&amp;DATE($B$4,10,1),Kassenbuch!$B$7:$B$1006,"&lt;"&amp;DATE($B$4,11,1))-SUMIFS(Kassenbuch!$G$7:$G$1006,Kassenbuch!$E$7:$E$1006,$A36,Kassenbuch!$B$7:$B$1006,"&gt;="&amp;DATE($B$4,10,1),Kassenbuch!$B$7:$B$1006,"&lt;"&amp;DATE($B$4,11,1)))</f>
        <v/>
      </c>
      <c r="L36" s="35">
        <f>IF($A36="","",SUMIFS(Kassenbuch!$F$7:$F$1006,Kassenbuch!$E$7:$E$1006,$A36,Kassenbuch!$B$7:$B$1006,"&gt;="&amp;DATE($B$4,11,1),Kassenbuch!$B$7:$B$1006,"&lt;"&amp;DATE($B$4,12,1))-SUMIFS(Kassenbuch!$G$7:$G$1006,Kassenbuch!$E$7:$E$1006,$A36,Kassenbuch!$B$7:$B$1006,"&gt;="&amp;DATE($B$4,11,1),Kassenbuch!$B$7:$B$1006,"&lt;"&amp;DATE($B$4,12,1)))</f>
        <v/>
      </c>
      <c r="M36" s="35">
        <f>IF($A36="","",SUMIFS(Kassenbuch!$F$7:$F$1006,Kassenbuch!$E$7:$E$1006,$A36,Kassenbuch!$B$7:$B$1006,"&gt;="&amp;DATE($B$4,12,1),Kassenbuch!$B$7:$B$1006,"&lt;"&amp;DATE($B$4+1,1,1))-SUMIFS(Kassenbuch!$G$7:$G$1006,Kassenbuch!$E$7:$E$1006,$A36,Kassenbuch!$B$7:$B$1006,"&gt;="&amp;DATE($B$4,12,1),Kassenbuch!$B$7:$B$1006,"&lt;"&amp;DATE($B$4+1,1,1)))</f>
        <v/>
      </c>
      <c r="N36" s="36">
        <f>IF($A36="","",SUM(B36:M36))</f>
        <v/>
      </c>
    </row>
    <row r="37">
      <c r="A37" s="34">
        <f>IF(Einstellungen!$A$20="","",Einstellungen!$A$20)</f>
        <v/>
      </c>
      <c r="B37" s="35">
        <f>IF($A37="","",SUMIFS(Kassenbuch!$F$7:$F$1006,Kassenbuch!$E$7:$E$1006,$A37,Kassenbuch!$B$7:$B$1006,"&gt;="&amp;DATE($B$4,1,1),Kassenbuch!$B$7:$B$1006,"&lt;"&amp;DATE($B$4,2,1))-SUMIFS(Kassenbuch!$G$7:$G$1006,Kassenbuch!$E$7:$E$1006,$A37,Kassenbuch!$B$7:$B$1006,"&gt;="&amp;DATE($B$4,1,1),Kassenbuch!$B$7:$B$1006,"&lt;"&amp;DATE($B$4,2,1)))</f>
        <v/>
      </c>
      <c r="C37" s="35">
        <f>IF($A37="","",SUMIFS(Kassenbuch!$F$7:$F$1006,Kassenbuch!$E$7:$E$1006,$A37,Kassenbuch!$B$7:$B$1006,"&gt;="&amp;DATE($B$4,2,1),Kassenbuch!$B$7:$B$1006,"&lt;"&amp;DATE($B$4,3,1))-SUMIFS(Kassenbuch!$G$7:$G$1006,Kassenbuch!$E$7:$E$1006,$A37,Kassenbuch!$B$7:$B$1006,"&gt;="&amp;DATE($B$4,2,1),Kassenbuch!$B$7:$B$1006,"&lt;"&amp;DATE($B$4,3,1)))</f>
        <v/>
      </c>
      <c r="D37" s="35">
        <f>IF($A37="","",SUMIFS(Kassenbuch!$F$7:$F$1006,Kassenbuch!$E$7:$E$1006,$A37,Kassenbuch!$B$7:$B$1006,"&gt;="&amp;DATE($B$4,3,1),Kassenbuch!$B$7:$B$1006,"&lt;"&amp;DATE($B$4,4,1))-SUMIFS(Kassenbuch!$G$7:$G$1006,Kassenbuch!$E$7:$E$1006,$A37,Kassenbuch!$B$7:$B$1006,"&gt;="&amp;DATE($B$4,3,1),Kassenbuch!$B$7:$B$1006,"&lt;"&amp;DATE($B$4,4,1)))</f>
        <v/>
      </c>
      <c r="E37" s="35">
        <f>IF($A37="","",SUMIFS(Kassenbuch!$F$7:$F$1006,Kassenbuch!$E$7:$E$1006,$A37,Kassenbuch!$B$7:$B$1006,"&gt;="&amp;DATE($B$4,4,1),Kassenbuch!$B$7:$B$1006,"&lt;"&amp;DATE($B$4,5,1))-SUMIFS(Kassenbuch!$G$7:$G$1006,Kassenbuch!$E$7:$E$1006,$A37,Kassenbuch!$B$7:$B$1006,"&gt;="&amp;DATE($B$4,4,1),Kassenbuch!$B$7:$B$1006,"&lt;"&amp;DATE($B$4,5,1)))</f>
        <v/>
      </c>
      <c r="F37" s="35">
        <f>IF($A37="","",SUMIFS(Kassenbuch!$F$7:$F$1006,Kassenbuch!$E$7:$E$1006,$A37,Kassenbuch!$B$7:$B$1006,"&gt;="&amp;DATE($B$4,5,1),Kassenbuch!$B$7:$B$1006,"&lt;"&amp;DATE($B$4,6,1))-SUMIFS(Kassenbuch!$G$7:$G$1006,Kassenbuch!$E$7:$E$1006,$A37,Kassenbuch!$B$7:$B$1006,"&gt;="&amp;DATE($B$4,5,1),Kassenbuch!$B$7:$B$1006,"&lt;"&amp;DATE($B$4,6,1)))</f>
        <v/>
      </c>
      <c r="G37" s="35">
        <f>IF($A37="","",SUMIFS(Kassenbuch!$F$7:$F$1006,Kassenbuch!$E$7:$E$1006,$A37,Kassenbuch!$B$7:$B$1006,"&gt;="&amp;DATE($B$4,6,1),Kassenbuch!$B$7:$B$1006,"&lt;"&amp;DATE($B$4,7,1))-SUMIFS(Kassenbuch!$G$7:$G$1006,Kassenbuch!$E$7:$E$1006,$A37,Kassenbuch!$B$7:$B$1006,"&gt;="&amp;DATE($B$4,6,1),Kassenbuch!$B$7:$B$1006,"&lt;"&amp;DATE($B$4,7,1)))</f>
        <v/>
      </c>
      <c r="H37" s="35">
        <f>IF($A37="","",SUMIFS(Kassenbuch!$F$7:$F$1006,Kassenbuch!$E$7:$E$1006,$A37,Kassenbuch!$B$7:$B$1006,"&gt;="&amp;DATE($B$4,7,1),Kassenbuch!$B$7:$B$1006,"&lt;"&amp;DATE($B$4,8,1))-SUMIFS(Kassenbuch!$G$7:$G$1006,Kassenbuch!$E$7:$E$1006,$A37,Kassenbuch!$B$7:$B$1006,"&gt;="&amp;DATE($B$4,7,1),Kassenbuch!$B$7:$B$1006,"&lt;"&amp;DATE($B$4,8,1)))</f>
        <v/>
      </c>
      <c r="I37" s="35">
        <f>IF($A37="","",SUMIFS(Kassenbuch!$F$7:$F$1006,Kassenbuch!$E$7:$E$1006,$A37,Kassenbuch!$B$7:$B$1006,"&gt;="&amp;DATE($B$4,8,1),Kassenbuch!$B$7:$B$1006,"&lt;"&amp;DATE($B$4,9,1))-SUMIFS(Kassenbuch!$G$7:$G$1006,Kassenbuch!$E$7:$E$1006,$A37,Kassenbuch!$B$7:$B$1006,"&gt;="&amp;DATE($B$4,8,1),Kassenbuch!$B$7:$B$1006,"&lt;"&amp;DATE($B$4,9,1)))</f>
        <v/>
      </c>
      <c r="J37" s="35">
        <f>IF($A37="","",SUMIFS(Kassenbuch!$F$7:$F$1006,Kassenbuch!$E$7:$E$1006,$A37,Kassenbuch!$B$7:$B$1006,"&gt;="&amp;DATE($B$4,9,1),Kassenbuch!$B$7:$B$1006,"&lt;"&amp;DATE($B$4,10,1))-SUMIFS(Kassenbuch!$G$7:$G$1006,Kassenbuch!$E$7:$E$1006,$A37,Kassenbuch!$B$7:$B$1006,"&gt;="&amp;DATE($B$4,9,1),Kassenbuch!$B$7:$B$1006,"&lt;"&amp;DATE($B$4,10,1)))</f>
        <v/>
      </c>
      <c r="K37" s="35">
        <f>IF($A37="","",SUMIFS(Kassenbuch!$F$7:$F$1006,Kassenbuch!$E$7:$E$1006,$A37,Kassenbuch!$B$7:$B$1006,"&gt;="&amp;DATE($B$4,10,1),Kassenbuch!$B$7:$B$1006,"&lt;"&amp;DATE($B$4,11,1))-SUMIFS(Kassenbuch!$G$7:$G$1006,Kassenbuch!$E$7:$E$1006,$A37,Kassenbuch!$B$7:$B$1006,"&gt;="&amp;DATE($B$4,10,1),Kassenbuch!$B$7:$B$1006,"&lt;"&amp;DATE($B$4,11,1)))</f>
        <v/>
      </c>
      <c r="L37" s="35">
        <f>IF($A37="","",SUMIFS(Kassenbuch!$F$7:$F$1006,Kassenbuch!$E$7:$E$1006,$A37,Kassenbuch!$B$7:$B$1006,"&gt;="&amp;DATE($B$4,11,1),Kassenbuch!$B$7:$B$1006,"&lt;"&amp;DATE($B$4,12,1))-SUMIFS(Kassenbuch!$G$7:$G$1006,Kassenbuch!$E$7:$E$1006,$A37,Kassenbuch!$B$7:$B$1006,"&gt;="&amp;DATE($B$4,11,1),Kassenbuch!$B$7:$B$1006,"&lt;"&amp;DATE($B$4,12,1)))</f>
        <v/>
      </c>
      <c r="M37" s="35">
        <f>IF($A37="","",SUMIFS(Kassenbuch!$F$7:$F$1006,Kassenbuch!$E$7:$E$1006,$A37,Kassenbuch!$B$7:$B$1006,"&gt;="&amp;DATE($B$4,12,1),Kassenbuch!$B$7:$B$1006,"&lt;"&amp;DATE($B$4+1,1,1))-SUMIFS(Kassenbuch!$G$7:$G$1006,Kassenbuch!$E$7:$E$1006,$A37,Kassenbuch!$B$7:$B$1006,"&gt;="&amp;DATE($B$4,12,1),Kassenbuch!$B$7:$B$1006,"&lt;"&amp;DATE($B$4+1,1,1)))</f>
        <v/>
      </c>
      <c r="N37" s="36">
        <f>IF($A37="","",SUM(B37:M37))</f>
        <v/>
      </c>
    </row>
    <row r="38">
      <c r="A38" s="34">
        <f>IF(Einstellungen!$A$21="","",Einstellungen!$A$21)</f>
        <v/>
      </c>
      <c r="B38" s="35">
        <f>IF($A38="","",SUMIFS(Kassenbuch!$F$7:$F$1006,Kassenbuch!$E$7:$E$1006,$A38,Kassenbuch!$B$7:$B$1006,"&gt;="&amp;DATE($B$4,1,1),Kassenbuch!$B$7:$B$1006,"&lt;"&amp;DATE($B$4,2,1))-SUMIFS(Kassenbuch!$G$7:$G$1006,Kassenbuch!$E$7:$E$1006,$A38,Kassenbuch!$B$7:$B$1006,"&gt;="&amp;DATE($B$4,1,1),Kassenbuch!$B$7:$B$1006,"&lt;"&amp;DATE($B$4,2,1)))</f>
        <v/>
      </c>
      <c r="C38" s="35">
        <f>IF($A38="","",SUMIFS(Kassenbuch!$F$7:$F$1006,Kassenbuch!$E$7:$E$1006,$A38,Kassenbuch!$B$7:$B$1006,"&gt;="&amp;DATE($B$4,2,1),Kassenbuch!$B$7:$B$1006,"&lt;"&amp;DATE($B$4,3,1))-SUMIFS(Kassenbuch!$G$7:$G$1006,Kassenbuch!$E$7:$E$1006,$A38,Kassenbuch!$B$7:$B$1006,"&gt;="&amp;DATE($B$4,2,1),Kassenbuch!$B$7:$B$1006,"&lt;"&amp;DATE($B$4,3,1)))</f>
        <v/>
      </c>
      <c r="D38" s="35">
        <f>IF($A38="","",SUMIFS(Kassenbuch!$F$7:$F$1006,Kassenbuch!$E$7:$E$1006,$A38,Kassenbuch!$B$7:$B$1006,"&gt;="&amp;DATE($B$4,3,1),Kassenbuch!$B$7:$B$1006,"&lt;"&amp;DATE($B$4,4,1))-SUMIFS(Kassenbuch!$G$7:$G$1006,Kassenbuch!$E$7:$E$1006,$A38,Kassenbuch!$B$7:$B$1006,"&gt;="&amp;DATE($B$4,3,1),Kassenbuch!$B$7:$B$1006,"&lt;"&amp;DATE($B$4,4,1)))</f>
        <v/>
      </c>
      <c r="E38" s="35">
        <f>IF($A38="","",SUMIFS(Kassenbuch!$F$7:$F$1006,Kassenbuch!$E$7:$E$1006,$A38,Kassenbuch!$B$7:$B$1006,"&gt;="&amp;DATE($B$4,4,1),Kassenbuch!$B$7:$B$1006,"&lt;"&amp;DATE($B$4,5,1))-SUMIFS(Kassenbuch!$G$7:$G$1006,Kassenbuch!$E$7:$E$1006,$A38,Kassenbuch!$B$7:$B$1006,"&gt;="&amp;DATE($B$4,4,1),Kassenbuch!$B$7:$B$1006,"&lt;"&amp;DATE($B$4,5,1)))</f>
        <v/>
      </c>
      <c r="F38" s="35">
        <f>IF($A38="","",SUMIFS(Kassenbuch!$F$7:$F$1006,Kassenbuch!$E$7:$E$1006,$A38,Kassenbuch!$B$7:$B$1006,"&gt;="&amp;DATE($B$4,5,1),Kassenbuch!$B$7:$B$1006,"&lt;"&amp;DATE($B$4,6,1))-SUMIFS(Kassenbuch!$G$7:$G$1006,Kassenbuch!$E$7:$E$1006,$A38,Kassenbuch!$B$7:$B$1006,"&gt;="&amp;DATE($B$4,5,1),Kassenbuch!$B$7:$B$1006,"&lt;"&amp;DATE($B$4,6,1)))</f>
        <v/>
      </c>
      <c r="G38" s="35">
        <f>IF($A38="","",SUMIFS(Kassenbuch!$F$7:$F$1006,Kassenbuch!$E$7:$E$1006,$A38,Kassenbuch!$B$7:$B$1006,"&gt;="&amp;DATE($B$4,6,1),Kassenbuch!$B$7:$B$1006,"&lt;"&amp;DATE($B$4,7,1))-SUMIFS(Kassenbuch!$G$7:$G$1006,Kassenbuch!$E$7:$E$1006,$A38,Kassenbuch!$B$7:$B$1006,"&gt;="&amp;DATE($B$4,6,1),Kassenbuch!$B$7:$B$1006,"&lt;"&amp;DATE($B$4,7,1)))</f>
        <v/>
      </c>
      <c r="H38" s="35">
        <f>IF($A38="","",SUMIFS(Kassenbuch!$F$7:$F$1006,Kassenbuch!$E$7:$E$1006,$A38,Kassenbuch!$B$7:$B$1006,"&gt;="&amp;DATE($B$4,7,1),Kassenbuch!$B$7:$B$1006,"&lt;"&amp;DATE($B$4,8,1))-SUMIFS(Kassenbuch!$G$7:$G$1006,Kassenbuch!$E$7:$E$1006,$A38,Kassenbuch!$B$7:$B$1006,"&gt;="&amp;DATE($B$4,7,1),Kassenbuch!$B$7:$B$1006,"&lt;"&amp;DATE($B$4,8,1)))</f>
        <v/>
      </c>
      <c r="I38" s="35">
        <f>IF($A38="","",SUMIFS(Kassenbuch!$F$7:$F$1006,Kassenbuch!$E$7:$E$1006,$A38,Kassenbuch!$B$7:$B$1006,"&gt;="&amp;DATE($B$4,8,1),Kassenbuch!$B$7:$B$1006,"&lt;"&amp;DATE($B$4,9,1))-SUMIFS(Kassenbuch!$G$7:$G$1006,Kassenbuch!$E$7:$E$1006,$A38,Kassenbuch!$B$7:$B$1006,"&gt;="&amp;DATE($B$4,8,1),Kassenbuch!$B$7:$B$1006,"&lt;"&amp;DATE($B$4,9,1)))</f>
        <v/>
      </c>
      <c r="J38" s="35">
        <f>IF($A38="","",SUMIFS(Kassenbuch!$F$7:$F$1006,Kassenbuch!$E$7:$E$1006,$A38,Kassenbuch!$B$7:$B$1006,"&gt;="&amp;DATE($B$4,9,1),Kassenbuch!$B$7:$B$1006,"&lt;"&amp;DATE($B$4,10,1))-SUMIFS(Kassenbuch!$G$7:$G$1006,Kassenbuch!$E$7:$E$1006,$A38,Kassenbuch!$B$7:$B$1006,"&gt;="&amp;DATE($B$4,9,1),Kassenbuch!$B$7:$B$1006,"&lt;"&amp;DATE($B$4,10,1)))</f>
        <v/>
      </c>
      <c r="K38" s="35">
        <f>IF($A38="","",SUMIFS(Kassenbuch!$F$7:$F$1006,Kassenbuch!$E$7:$E$1006,$A38,Kassenbuch!$B$7:$B$1006,"&gt;="&amp;DATE($B$4,10,1),Kassenbuch!$B$7:$B$1006,"&lt;"&amp;DATE($B$4,11,1))-SUMIFS(Kassenbuch!$G$7:$G$1006,Kassenbuch!$E$7:$E$1006,$A38,Kassenbuch!$B$7:$B$1006,"&gt;="&amp;DATE($B$4,10,1),Kassenbuch!$B$7:$B$1006,"&lt;"&amp;DATE($B$4,11,1)))</f>
        <v/>
      </c>
      <c r="L38" s="35">
        <f>IF($A38="","",SUMIFS(Kassenbuch!$F$7:$F$1006,Kassenbuch!$E$7:$E$1006,$A38,Kassenbuch!$B$7:$B$1006,"&gt;="&amp;DATE($B$4,11,1),Kassenbuch!$B$7:$B$1006,"&lt;"&amp;DATE($B$4,12,1))-SUMIFS(Kassenbuch!$G$7:$G$1006,Kassenbuch!$E$7:$E$1006,$A38,Kassenbuch!$B$7:$B$1006,"&gt;="&amp;DATE($B$4,11,1),Kassenbuch!$B$7:$B$1006,"&lt;"&amp;DATE($B$4,12,1)))</f>
        <v/>
      </c>
      <c r="M38" s="35">
        <f>IF($A38="","",SUMIFS(Kassenbuch!$F$7:$F$1006,Kassenbuch!$E$7:$E$1006,$A38,Kassenbuch!$B$7:$B$1006,"&gt;="&amp;DATE($B$4,12,1),Kassenbuch!$B$7:$B$1006,"&lt;"&amp;DATE($B$4+1,1,1))-SUMIFS(Kassenbuch!$G$7:$G$1006,Kassenbuch!$E$7:$E$1006,$A38,Kassenbuch!$B$7:$B$1006,"&gt;="&amp;DATE($B$4,12,1),Kassenbuch!$B$7:$B$1006,"&lt;"&amp;DATE($B$4+1,1,1)))</f>
        <v/>
      </c>
      <c r="N38" s="36">
        <f>IF($A38="","",SUM(B38:M38))</f>
        <v/>
      </c>
    </row>
    <row r="39">
      <c r="A39" s="34">
        <f>IF(Einstellungen!$A$22="","",Einstellungen!$A$22)</f>
        <v/>
      </c>
      <c r="B39" s="35">
        <f>IF($A39="","",SUMIFS(Kassenbuch!$F$7:$F$1006,Kassenbuch!$E$7:$E$1006,$A39,Kassenbuch!$B$7:$B$1006,"&gt;="&amp;DATE($B$4,1,1),Kassenbuch!$B$7:$B$1006,"&lt;"&amp;DATE($B$4,2,1))-SUMIFS(Kassenbuch!$G$7:$G$1006,Kassenbuch!$E$7:$E$1006,$A39,Kassenbuch!$B$7:$B$1006,"&gt;="&amp;DATE($B$4,1,1),Kassenbuch!$B$7:$B$1006,"&lt;"&amp;DATE($B$4,2,1)))</f>
        <v/>
      </c>
      <c r="C39" s="35">
        <f>IF($A39="","",SUMIFS(Kassenbuch!$F$7:$F$1006,Kassenbuch!$E$7:$E$1006,$A39,Kassenbuch!$B$7:$B$1006,"&gt;="&amp;DATE($B$4,2,1),Kassenbuch!$B$7:$B$1006,"&lt;"&amp;DATE($B$4,3,1))-SUMIFS(Kassenbuch!$G$7:$G$1006,Kassenbuch!$E$7:$E$1006,$A39,Kassenbuch!$B$7:$B$1006,"&gt;="&amp;DATE($B$4,2,1),Kassenbuch!$B$7:$B$1006,"&lt;"&amp;DATE($B$4,3,1)))</f>
        <v/>
      </c>
      <c r="D39" s="35">
        <f>IF($A39="","",SUMIFS(Kassenbuch!$F$7:$F$1006,Kassenbuch!$E$7:$E$1006,$A39,Kassenbuch!$B$7:$B$1006,"&gt;="&amp;DATE($B$4,3,1),Kassenbuch!$B$7:$B$1006,"&lt;"&amp;DATE($B$4,4,1))-SUMIFS(Kassenbuch!$G$7:$G$1006,Kassenbuch!$E$7:$E$1006,$A39,Kassenbuch!$B$7:$B$1006,"&gt;="&amp;DATE($B$4,3,1),Kassenbuch!$B$7:$B$1006,"&lt;"&amp;DATE($B$4,4,1)))</f>
        <v/>
      </c>
      <c r="E39" s="35">
        <f>IF($A39="","",SUMIFS(Kassenbuch!$F$7:$F$1006,Kassenbuch!$E$7:$E$1006,$A39,Kassenbuch!$B$7:$B$1006,"&gt;="&amp;DATE($B$4,4,1),Kassenbuch!$B$7:$B$1006,"&lt;"&amp;DATE($B$4,5,1))-SUMIFS(Kassenbuch!$G$7:$G$1006,Kassenbuch!$E$7:$E$1006,$A39,Kassenbuch!$B$7:$B$1006,"&gt;="&amp;DATE($B$4,4,1),Kassenbuch!$B$7:$B$1006,"&lt;"&amp;DATE($B$4,5,1)))</f>
        <v/>
      </c>
      <c r="F39" s="35">
        <f>IF($A39="","",SUMIFS(Kassenbuch!$F$7:$F$1006,Kassenbuch!$E$7:$E$1006,$A39,Kassenbuch!$B$7:$B$1006,"&gt;="&amp;DATE($B$4,5,1),Kassenbuch!$B$7:$B$1006,"&lt;"&amp;DATE($B$4,6,1))-SUMIFS(Kassenbuch!$G$7:$G$1006,Kassenbuch!$E$7:$E$1006,$A39,Kassenbuch!$B$7:$B$1006,"&gt;="&amp;DATE($B$4,5,1),Kassenbuch!$B$7:$B$1006,"&lt;"&amp;DATE($B$4,6,1)))</f>
        <v/>
      </c>
      <c r="G39" s="35">
        <f>IF($A39="","",SUMIFS(Kassenbuch!$F$7:$F$1006,Kassenbuch!$E$7:$E$1006,$A39,Kassenbuch!$B$7:$B$1006,"&gt;="&amp;DATE($B$4,6,1),Kassenbuch!$B$7:$B$1006,"&lt;"&amp;DATE($B$4,7,1))-SUMIFS(Kassenbuch!$G$7:$G$1006,Kassenbuch!$E$7:$E$1006,$A39,Kassenbuch!$B$7:$B$1006,"&gt;="&amp;DATE($B$4,6,1),Kassenbuch!$B$7:$B$1006,"&lt;"&amp;DATE($B$4,7,1)))</f>
        <v/>
      </c>
      <c r="H39" s="35">
        <f>IF($A39="","",SUMIFS(Kassenbuch!$F$7:$F$1006,Kassenbuch!$E$7:$E$1006,$A39,Kassenbuch!$B$7:$B$1006,"&gt;="&amp;DATE($B$4,7,1),Kassenbuch!$B$7:$B$1006,"&lt;"&amp;DATE($B$4,8,1))-SUMIFS(Kassenbuch!$G$7:$G$1006,Kassenbuch!$E$7:$E$1006,$A39,Kassenbuch!$B$7:$B$1006,"&gt;="&amp;DATE($B$4,7,1),Kassenbuch!$B$7:$B$1006,"&lt;"&amp;DATE($B$4,8,1)))</f>
        <v/>
      </c>
      <c r="I39" s="35">
        <f>IF($A39="","",SUMIFS(Kassenbuch!$F$7:$F$1006,Kassenbuch!$E$7:$E$1006,$A39,Kassenbuch!$B$7:$B$1006,"&gt;="&amp;DATE($B$4,8,1),Kassenbuch!$B$7:$B$1006,"&lt;"&amp;DATE($B$4,9,1))-SUMIFS(Kassenbuch!$G$7:$G$1006,Kassenbuch!$E$7:$E$1006,$A39,Kassenbuch!$B$7:$B$1006,"&gt;="&amp;DATE($B$4,8,1),Kassenbuch!$B$7:$B$1006,"&lt;"&amp;DATE($B$4,9,1)))</f>
        <v/>
      </c>
      <c r="J39" s="35">
        <f>IF($A39="","",SUMIFS(Kassenbuch!$F$7:$F$1006,Kassenbuch!$E$7:$E$1006,$A39,Kassenbuch!$B$7:$B$1006,"&gt;="&amp;DATE($B$4,9,1),Kassenbuch!$B$7:$B$1006,"&lt;"&amp;DATE($B$4,10,1))-SUMIFS(Kassenbuch!$G$7:$G$1006,Kassenbuch!$E$7:$E$1006,$A39,Kassenbuch!$B$7:$B$1006,"&gt;="&amp;DATE($B$4,9,1),Kassenbuch!$B$7:$B$1006,"&lt;"&amp;DATE($B$4,10,1)))</f>
        <v/>
      </c>
      <c r="K39" s="35">
        <f>IF($A39="","",SUMIFS(Kassenbuch!$F$7:$F$1006,Kassenbuch!$E$7:$E$1006,$A39,Kassenbuch!$B$7:$B$1006,"&gt;="&amp;DATE($B$4,10,1),Kassenbuch!$B$7:$B$1006,"&lt;"&amp;DATE($B$4,11,1))-SUMIFS(Kassenbuch!$G$7:$G$1006,Kassenbuch!$E$7:$E$1006,$A39,Kassenbuch!$B$7:$B$1006,"&gt;="&amp;DATE($B$4,10,1),Kassenbuch!$B$7:$B$1006,"&lt;"&amp;DATE($B$4,11,1)))</f>
        <v/>
      </c>
      <c r="L39" s="35">
        <f>IF($A39="","",SUMIFS(Kassenbuch!$F$7:$F$1006,Kassenbuch!$E$7:$E$1006,$A39,Kassenbuch!$B$7:$B$1006,"&gt;="&amp;DATE($B$4,11,1),Kassenbuch!$B$7:$B$1006,"&lt;"&amp;DATE($B$4,12,1))-SUMIFS(Kassenbuch!$G$7:$G$1006,Kassenbuch!$E$7:$E$1006,$A39,Kassenbuch!$B$7:$B$1006,"&gt;="&amp;DATE($B$4,11,1),Kassenbuch!$B$7:$B$1006,"&lt;"&amp;DATE($B$4,12,1)))</f>
        <v/>
      </c>
      <c r="M39" s="35">
        <f>IF($A39="","",SUMIFS(Kassenbuch!$F$7:$F$1006,Kassenbuch!$E$7:$E$1006,$A39,Kassenbuch!$B$7:$B$1006,"&gt;="&amp;DATE($B$4,12,1),Kassenbuch!$B$7:$B$1006,"&lt;"&amp;DATE($B$4+1,1,1))-SUMIFS(Kassenbuch!$G$7:$G$1006,Kassenbuch!$E$7:$E$1006,$A39,Kassenbuch!$B$7:$B$1006,"&gt;="&amp;DATE($B$4,12,1),Kassenbuch!$B$7:$B$1006,"&lt;"&amp;DATE($B$4+1,1,1)))</f>
        <v/>
      </c>
      <c r="N39" s="36">
        <f>IF($A39="","",SUM(B39:M39))</f>
        <v/>
      </c>
    </row>
    <row r="40">
      <c r="A40" s="34">
        <f>IF(Einstellungen!$A$23="","",Einstellungen!$A$23)</f>
        <v/>
      </c>
      <c r="B40" s="35">
        <f>IF($A40="","",SUMIFS(Kassenbuch!$F$7:$F$1006,Kassenbuch!$E$7:$E$1006,$A40,Kassenbuch!$B$7:$B$1006,"&gt;="&amp;DATE($B$4,1,1),Kassenbuch!$B$7:$B$1006,"&lt;"&amp;DATE($B$4,2,1))-SUMIFS(Kassenbuch!$G$7:$G$1006,Kassenbuch!$E$7:$E$1006,$A40,Kassenbuch!$B$7:$B$1006,"&gt;="&amp;DATE($B$4,1,1),Kassenbuch!$B$7:$B$1006,"&lt;"&amp;DATE($B$4,2,1)))</f>
        <v/>
      </c>
      <c r="C40" s="35">
        <f>IF($A40="","",SUMIFS(Kassenbuch!$F$7:$F$1006,Kassenbuch!$E$7:$E$1006,$A40,Kassenbuch!$B$7:$B$1006,"&gt;="&amp;DATE($B$4,2,1),Kassenbuch!$B$7:$B$1006,"&lt;"&amp;DATE($B$4,3,1))-SUMIFS(Kassenbuch!$G$7:$G$1006,Kassenbuch!$E$7:$E$1006,$A40,Kassenbuch!$B$7:$B$1006,"&gt;="&amp;DATE($B$4,2,1),Kassenbuch!$B$7:$B$1006,"&lt;"&amp;DATE($B$4,3,1)))</f>
        <v/>
      </c>
      <c r="D40" s="35">
        <f>IF($A40="","",SUMIFS(Kassenbuch!$F$7:$F$1006,Kassenbuch!$E$7:$E$1006,$A40,Kassenbuch!$B$7:$B$1006,"&gt;="&amp;DATE($B$4,3,1),Kassenbuch!$B$7:$B$1006,"&lt;"&amp;DATE($B$4,4,1))-SUMIFS(Kassenbuch!$G$7:$G$1006,Kassenbuch!$E$7:$E$1006,$A40,Kassenbuch!$B$7:$B$1006,"&gt;="&amp;DATE($B$4,3,1),Kassenbuch!$B$7:$B$1006,"&lt;"&amp;DATE($B$4,4,1)))</f>
        <v/>
      </c>
      <c r="E40" s="35">
        <f>IF($A40="","",SUMIFS(Kassenbuch!$F$7:$F$1006,Kassenbuch!$E$7:$E$1006,$A40,Kassenbuch!$B$7:$B$1006,"&gt;="&amp;DATE($B$4,4,1),Kassenbuch!$B$7:$B$1006,"&lt;"&amp;DATE($B$4,5,1))-SUMIFS(Kassenbuch!$G$7:$G$1006,Kassenbuch!$E$7:$E$1006,$A40,Kassenbuch!$B$7:$B$1006,"&gt;="&amp;DATE($B$4,4,1),Kassenbuch!$B$7:$B$1006,"&lt;"&amp;DATE($B$4,5,1)))</f>
        <v/>
      </c>
      <c r="F40" s="35">
        <f>IF($A40="","",SUMIFS(Kassenbuch!$F$7:$F$1006,Kassenbuch!$E$7:$E$1006,$A40,Kassenbuch!$B$7:$B$1006,"&gt;="&amp;DATE($B$4,5,1),Kassenbuch!$B$7:$B$1006,"&lt;"&amp;DATE($B$4,6,1))-SUMIFS(Kassenbuch!$G$7:$G$1006,Kassenbuch!$E$7:$E$1006,$A40,Kassenbuch!$B$7:$B$1006,"&gt;="&amp;DATE($B$4,5,1),Kassenbuch!$B$7:$B$1006,"&lt;"&amp;DATE($B$4,6,1)))</f>
        <v/>
      </c>
      <c r="G40" s="35">
        <f>IF($A40="","",SUMIFS(Kassenbuch!$F$7:$F$1006,Kassenbuch!$E$7:$E$1006,$A40,Kassenbuch!$B$7:$B$1006,"&gt;="&amp;DATE($B$4,6,1),Kassenbuch!$B$7:$B$1006,"&lt;"&amp;DATE($B$4,7,1))-SUMIFS(Kassenbuch!$G$7:$G$1006,Kassenbuch!$E$7:$E$1006,$A40,Kassenbuch!$B$7:$B$1006,"&gt;="&amp;DATE($B$4,6,1),Kassenbuch!$B$7:$B$1006,"&lt;"&amp;DATE($B$4,7,1)))</f>
        <v/>
      </c>
      <c r="H40" s="35">
        <f>IF($A40="","",SUMIFS(Kassenbuch!$F$7:$F$1006,Kassenbuch!$E$7:$E$1006,$A40,Kassenbuch!$B$7:$B$1006,"&gt;="&amp;DATE($B$4,7,1),Kassenbuch!$B$7:$B$1006,"&lt;"&amp;DATE($B$4,8,1))-SUMIFS(Kassenbuch!$G$7:$G$1006,Kassenbuch!$E$7:$E$1006,$A40,Kassenbuch!$B$7:$B$1006,"&gt;="&amp;DATE($B$4,7,1),Kassenbuch!$B$7:$B$1006,"&lt;"&amp;DATE($B$4,8,1)))</f>
        <v/>
      </c>
      <c r="I40" s="35">
        <f>IF($A40="","",SUMIFS(Kassenbuch!$F$7:$F$1006,Kassenbuch!$E$7:$E$1006,$A40,Kassenbuch!$B$7:$B$1006,"&gt;="&amp;DATE($B$4,8,1),Kassenbuch!$B$7:$B$1006,"&lt;"&amp;DATE($B$4,9,1))-SUMIFS(Kassenbuch!$G$7:$G$1006,Kassenbuch!$E$7:$E$1006,$A40,Kassenbuch!$B$7:$B$1006,"&gt;="&amp;DATE($B$4,8,1),Kassenbuch!$B$7:$B$1006,"&lt;"&amp;DATE($B$4,9,1)))</f>
        <v/>
      </c>
      <c r="J40" s="35">
        <f>IF($A40="","",SUMIFS(Kassenbuch!$F$7:$F$1006,Kassenbuch!$E$7:$E$1006,$A40,Kassenbuch!$B$7:$B$1006,"&gt;="&amp;DATE($B$4,9,1),Kassenbuch!$B$7:$B$1006,"&lt;"&amp;DATE($B$4,10,1))-SUMIFS(Kassenbuch!$G$7:$G$1006,Kassenbuch!$E$7:$E$1006,$A40,Kassenbuch!$B$7:$B$1006,"&gt;="&amp;DATE($B$4,9,1),Kassenbuch!$B$7:$B$1006,"&lt;"&amp;DATE($B$4,10,1)))</f>
        <v/>
      </c>
      <c r="K40" s="35">
        <f>IF($A40="","",SUMIFS(Kassenbuch!$F$7:$F$1006,Kassenbuch!$E$7:$E$1006,$A40,Kassenbuch!$B$7:$B$1006,"&gt;="&amp;DATE($B$4,10,1),Kassenbuch!$B$7:$B$1006,"&lt;"&amp;DATE($B$4,11,1))-SUMIFS(Kassenbuch!$G$7:$G$1006,Kassenbuch!$E$7:$E$1006,$A40,Kassenbuch!$B$7:$B$1006,"&gt;="&amp;DATE($B$4,10,1),Kassenbuch!$B$7:$B$1006,"&lt;"&amp;DATE($B$4,11,1)))</f>
        <v/>
      </c>
      <c r="L40" s="35">
        <f>IF($A40="","",SUMIFS(Kassenbuch!$F$7:$F$1006,Kassenbuch!$E$7:$E$1006,$A40,Kassenbuch!$B$7:$B$1006,"&gt;="&amp;DATE($B$4,11,1),Kassenbuch!$B$7:$B$1006,"&lt;"&amp;DATE($B$4,12,1))-SUMIFS(Kassenbuch!$G$7:$G$1006,Kassenbuch!$E$7:$E$1006,$A40,Kassenbuch!$B$7:$B$1006,"&gt;="&amp;DATE($B$4,11,1),Kassenbuch!$B$7:$B$1006,"&lt;"&amp;DATE($B$4,12,1)))</f>
        <v/>
      </c>
      <c r="M40" s="35">
        <f>IF($A40="","",SUMIFS(Kassenbuch!$F$7:$F$1006,Kassenbuch!$E$7:$E$1006,$A40,Kassenbuch!$B$7:$B$1006,"&gt;="&amp;DATE($B$4,12,1),Kassenbuch!$B$7:$B$1006,"&lt;"&amp;DATE($B$4+1,1,1))-SUMIFS(Kassenbuch!$G$7:$G$1006,Kassenbuch!$E$7:$E$1006,$A40,Kassenbuch!$B$7:$B$1006,"&gt;="&amp;DATE($B$4,12,1),Kassenbuch!$B$7:$B$1006,"&lt;"&amp;DATE($B$4+1,1,1)))</f>
        <v/>
      </c>
      <c r="N40" s="36">
        <f>IF($A40="","",SUM(B40:M40))</f>
        <v/>
      </c>
    </row>
    <row r="41">
      <c r="A41" s="34">
        <f>IF(Einstellungen!$A$24="","",Einstellungen!$A$24)</f>
        <v/>
      </c>
      <c r="B41" s="35">
        <f>IF($A41="","",SUMIFS(Kassenbuch!$F$7:$F$1006,Kassenbuch!$E$7:$E$1006,$A41,Kassenbuch!$B$7:$B$1006,"&gt;="&amp;DATE($B$4,1,1),Kassenbuch!$B$7:$B$1006,"&lt;"&amp;DATE($B$4,2,1))-SUMIFS(Kassenbuch!$G$7:$G$1006,Kassenbuch!$E$7:$E$1006,$A41,Kassenbuch!$B$7:$B$1006,"&gt;="&amp;DATE($B$4,1,1),Kassenbuch!$B$7:$B$1006,"&lt;"&amp;DATE($B$4,2,1)))</f>
        <v/>
      </c>
      <c r="C41" s="35">
        <f>IF($A41="","",SUMIFS(Kassenbuch!$F$7:$F$1006,Kassenbuch!$E$7:$E$1006,$A41,Kassenbuch!$B$7:$B$1006,"&gt;="&amp;DATE($B$4,2,1),Kassenbuch!$B$7:$B$1006,"&lt;"&amp;DATE($B$4,3,1))-SUMIFS(Kassenbuch!$G$7:$G$1006,Kassenbuch!$E$7:$E$1006,$A41,Kassenbuch!$B$7:$B$1006,"&gt;="&amp;DATE($B$4,2,1),Kassenbuch!$B$7:$B$1006,"&lt;"&amp;DATE($B$4,3,1)))</f>
        <v/>
      </c>
      <c r="D41" s="35">
        <f>IF($A41="","",SUMIFS(Kassenbuch!$F$7:$F$1006,Kassenbuch!$E$7:$E$1006,$A41,Kassenbuch!$B$7:$B$1006,"&gt;="&amp;DATE($B$4,3,1),Kassenbuch!$B$7:$B$1006,"&lt;"&amp;DATE($B$4,4,1))-SUMIFS(Kassenbuch!$G$7:$G$1006,Kassenbuch!$E$7:$E$1006,$A41,Kassenbuch!$B$7:$B$1006,"&gt;="&amp;DATE($B$4,3,1),Kassenbuch!$B$7:$B$1006,"&lt;"&amp;DATE($B$4,4,1)))</f>
        <v/>
      </c>
      <c r="E41" s="35">
        <f>IF($A41="","",SUMIFS(Kassenbuch!$F$7:$F$1006,Kassenbuch!$E$7:$E$1006,$A41,Kassenbuch!$B$7:$B$1006,"&gt;="&amp;DATE($B$4,4,1),Kassenbuch!$B$7:$B$1006,"&lt;"&amp;DATE($B$4,5,1))-SUMIFS(Kassenbuch!$G$7:$G$1006,Kassenbuch!$E$7:$E$1006,$A41,Kassenbuch!$B$7:$B$1006,"&gt;="&amp;DATE($B$4,4,1),Kassenbuch!$B$7:$B$1006,"&lt;"&amp;DATE($B$4,5,1)))</f>
        <v/>
      </c>
      <c r="F41" s="35">
        <f>IF($A41="","",SUMIFS(Kassenbuch!$F$7:$F$1006,Kassenbuch!$E$7:$E$1006,$A41,Kassenbuch!$B$7:$B$1006,"&gt;="&amp;DATE($B$4,5,1),Kassenbuch!$B$7:$B$1006,"&lt;"&amp;DATE($B$4,6,1))-SUMIFS(Kassenbuch!$G$7:$G$1006,Kassenbuch!$E$7:$E$1006,$A41,Kassenbuch!$B$7:$B$1006,"&gt;="&amp;DATE($B$4,5,1),Kassenbuch!$B$7:$B$1006,"&lt;"&amp;DATE($B$4,6,1)))</f>
        <v/>
      </c>
      <c r="G41" s="35">
        <f>IF($A41="","",SUMIFS(Kassenbuch!$F$7:$F$1006,Kassenbuch!$E$7:$E$1006,$A41,Kassenbuch!$B$7:$B$1006,"&gt;="&amp;DATE($B$4,6,1),Kassenbuch!$B$7:$B$1006,"&lt;"&amp;DATE($B$4,7,1))-SUMIFS(Kassenbuch!$G$7:$G$1006,Kassenbuch!$E$7:$E$1006,$A41,Kassenbuch!$B$7:$B$1006,"&gt;="&amp;DATE($B$4,6,1),Kassenbuch!$B$7:$B$1006,"&lt;"&amp;DATE($B$4,7,1)))</f>
        <v/>
      </c>
      <c r="H41" s="35">
        <f>IF($A41="","",SUMIFS(Kassenbuch!$F$7:$F$1006,Kassenbuch!$E$7:$E$1006,$A41,Kassenbuch!$B$7:$B$1006,"&gt;="&amp;DATE($B$4,7,1),Kassenbuch!$B$7:$B$1006,"&lt;"&amp;DATE($B$4,8,1))-SUMIFS(Kassenbuch!$G$7:$G$1006,Kassenbuch!$E$7:$E$1006,$A41,Kassenbuch!$B$7:$B$1006,"&gt;="&amp;DATE($B$4,7,1),Kassenbuch!$B$7:$B$1006,"&lt;"&amp;DATE($B$4,8,1)))</f>
        <v/>
      </c>
      <c r="I41" s="35">
        <f>IF($A41="","",SUMIFS(Kassenbuch!$F$7:$F$1006,Kassenbuch!$E$7:$E$1006,$A41,Kassenbuch!$B$7:$B$1006,"&gt;="&amp;DATE($B$4,8,1),Kassenbuch!$B$7:$B$1006,"&lt;"&amp;DATE($B$4,9,1))-SUMIFS(Kassenbuch!$G$7:$G$1006,Kassenbuch!$E$7:$E$1006,$A41,Kassenbuch!$B$7:$B$1006,"&gt;="&amp;DATE($B$4,8,1),Kassenbuch!$B$7:$B$1006,"&lt;"&amp;DATE($B$4,9,1)))</f>
        <v/>
      </c>
      <c r="J41" s="35">
        <f>IF($A41="","",SUMIFS(Kassenbuch!$F$7:$F$1006,Kassenbuch!$E$7:$E$1006,$A41,Kassenbuch!$B$7:$B$1006,"&gt;="&amp;DATE($B$4,9,1),Kassenbuch!$B$7:$B$1006,"&lt;"&amp;DATE($B$4,10,1))-SUMIFS(Kassenbuch!$G$7:$G$1006,Kassenbuch!$E$7:$E$1006,$A41,Kassenbuch!$B$7:$B$1006,"&gt;="&amp;DATE($B$4,9,1),Kassenbuch!$B$7:$B$1006,"&lt;"&amp;DATE($B$4,10,1)))</f>
        <v/>
      </c>
      <c r="K41" s="35">
        <f>IF($A41="","",SUMIFS(Kassenbuch!$F$7:$F$1006,Kassenbuch!$E$7:$E$1006,$A41,Kassenbuch!$B$7:$B$1006,"&gt;="&amp;DATE($B$4,10,1),Kassenbuch!$B$7:$B$1006,"&lt;"&amp;DATE($B$4,11,1))-SUMIFS(Kassenbuch!$G$7:$G$1006,Kassenbuch!$E$7:$E$1006,$A41,Kassenbuch!$B$7:$B$1006,"&gt;="&amp;DATE($B$4,10,1),Kassenbuch!$B$7:$B$1006,"&lt;"&amp;DATE($B$4,11,1)))</f>
        <v/>
      </c>
      <c r="L41" s="35">
        <f>IF($A41="","",SUMIFS(Kassenbuch!$F$7:$F$1006,Kassenbuch!$E$7:$E$1006,$A41,Kassenbuch!$B$7:$B$1006,"&gt;="&amp;DATE($B$4,11,1),Kassenbuch!$B$7:$B$1006,"&lt;"&amp;DATE($B$4,12,1))-SUMIFS(Kassenbuch!$G$7:$G$1006,Kassenbuch!$E$7:$E$1006,$A41,Kassenbuch!$B$7:$B$1006,"&gt;="&amp;DATE($B$4,11,1),Kassenbuch!$B$7:$B$1006,"&lt;"&amp;DATE($B$4,12,1)))</f>
        <v/>
      </c>
      <c r="M41" s="35">
        <f>IF($A41="","",SUMIFS(Kassenbuch!$F$7:$F$1006,Kassenbuch!$E$7:$E$1006,$A41,Kassenbuch!$B$7:$B$1006,"&gt;="&amp;DATE($B$4,12,1),Kassenbuch!$B$7:$B$1006,"&lt;"&amp;DATE($B$4+1,1,1))-SUMIFS(Kassenbuch!$G$7:$G$1006,Kassenbuch!$E$7:$E$1006,$A41,Kassenbuch!$B$7:$B$1006,"&gt;="&amp;DATE($B$4,12,1),Kassenbuch!$B$7:$B$1006,"&lt;"&amp;DATE($B$4+1,1,1)))</f>
        <v/>
      </c>
      <c r="N41" s="36">
        <f>IF($A41="","",SUM(B41:M41))</f>
        <v/>
      </c>
    </row>
    <row r="42">
      <c r="A42" s="34">
        <f>IF(Einstellungen!$A$25="","",Einstellungen!$A$25)</f>
        <v/>
      </c>
      <c r="B42" s="35">
        <f>IF($A42="","",SUMIFS(Kassenbuch!$F$7:$F$1006,Kassenbuch!$E$7:$E$1006,$A42,Kassenbuch!$B$7:$B$1006,"&gt;="&amp;DATE($B$4,1,1),Kassenbuch!$B$7:$B$1006,"&lt;"&amp;DATE($B$4,2,1))-SUMIFS(Kassenbuch!$G$7:$G$1006,Kassenbuch!$E$7:$E$1006,$A42,Kassenbuch!$B$7:$B$1006,"&gt;="&amp;DATE($B$4,1,1),Kassenbuch!$B$7:$B$1006,"&lt;"&amp;DATE($B$4,2,1)))</f>
        <v/>
      </c>
      <c r="C42" s="35">
        <f>IF($A42="","",SUMIFS(Kassenbuch!$F$7:$F$1006,Kassenbuch!$E$7:$E$1006,$A42,Kassenbuch!$B$7:$B$1006,"&gt;="&amp;DATE($B$4,2,1),Kassenbuch!$B$7:$B$1006,"&lt;"&amp;DATE($B$4,3,1))-SUMIFS(Kassenbuch!$G$7:$G$1006,Kassenbuch!$E$7:$E$1006,$A42,Kassenbuch!$B$7:$B$1006,"&gt;="&amp;DATE($B$4,2,1),Kassenbuch!$B$7:$B$1006,"&lt;"&amp;DATE($B$4,3,1)))</f>
        <v/>
      </c>
      <c r="D42" s="35">
        <f>IF($A42="","",SUMIFS(Kassenbuch!$F$7:$F$1006,Kassenbuch!$E$7:$E$1006,$A42,Kassenbuch!$B$7:$B$1006,"&gt;="&amp;DATE($B$4,3,1),Kassenbuch!$B$7:$B$1006,"&lt;"&amp;DATE($B$4,4,1))-SUMIFS(Kassenbuch!$G$7:$G$1006,Kassenbuch!$E$7:$E$1006,$A42,Kassenbuch!$B$7:$B$1006,"&gt;="&amp;DATE($B$4,3,1),Kassenbuch!$B$7:$B$1006,"&lt;"&amp;DATE($B$4,4,1)))</f>
        <v/>
      </c>
      <c r="E42" s="35">
        <f>IF($A42="","",SUMIFS(Kassenbuch!$F$7:$F$1006,Kassenbuch!$E$7:$E$1006,$A42,Kassenbuch!$B$7:$B$1006,"&gt;="&amp;DATE($B$4,4,1),Kassenbuch!$B$7:$B$1006,"&lt;"&amp;DATE($B$4,5,1))-SUMIFS(Kassenbuch!$G$7:$G$1006,Kassenbuch!$E$7:$E$1006,$A42,Kassenbuch!$B$7:$B$1006,"&gt;="&amp;DATE($B$4,4,1),Kassenbuch!$B$7:$B$1006,"&lt;"&amp;DATE($B$4,5,1)))</f>
        <v/>
      </c>
      <c r="F42" s="35">
        <f>IF($A42="","",SUMIFS(Kassenbuch!$F$7:$F$1006,Kassenbuch!$E$7:$E$1006,$A42,Kassenbuch!$B$7:$B$1006,"&gt;="&amp;DATE($B$4,5,1),Kassenbuch!$B$7:$B$1006,"&lt;"&amp;DATE($B$4,6,1))-SUMIFS(Kassenbuch!$G$7:$G$1006,Kassenbuch!$E$7:$E$1006,$A42,Kassenbuch!$B$7:$B$1006,"&gt;="&amp;DATE($B$4,5,1),Kassenbuch!$B$7:$B$1006,"&lt;"&amp;DATE($B$4,6,1)))</f>
        <v/>
      </c>
      <c r="G42" s="35">
        <f>IF($A42="","",SUMIFS(Kassenbuch!$F$7:$F$1006,Kassenbuch!$E$7:$E$1006,$A42,Kassenbuch!$B$7:$B$1006,"&gt;="&amp;DATE($B$4,6,1),Kassenbuch!$B$7:$B$1006,"&lt;"&amp;DATE($B$4,7,1))-SUMIFS(Kassenbuch!$G$7:$G$1006,Kassenbuch!$E$7:$E$1006,$A42,Kassenbuch!$B$7:$B$1006,"&gt;="&amp;DATE($B$4,6,1),Kassenbuch!$B$7:$B$1006,"&lt;"&amp;DATE($B$4,7,1)))</f>
        <v/>
      </c>
      <c r="H42" s="35">
        <f>IF($A42="","",SUMIFS(Kassenbuch!$F$7:$F$1006,Kassenbuch!$E$7:$E$1006,$A42,Kassenbuch!$B$7:$B$1006,"&gt;="&amp;DATE($B$4,7,1),Kassenbuch!$B$7:$B$1006,"&lt;"&amp;DATE($B$4,8,1))-SUMIFS(Kassenbuch!$G$7:$G$1006,Kassenbuch!$E$7:$E$1006,$A42,Kassenbuch!$B$7:$B$1006,"&gt;="&amp;DATE($B$4,7,1),Kassenbuch!$B$7:$B$1006,"&lt;"&amp;DATE($B$4,8,1)))</f>
        <v/>
      </c>
      <c r="I42" s="35">
        <f>IF($A42="","",SUMIFS(Kassenbuch!$F$7:$F$1006,Kassenbuch!$E$7:$E$1006,$A42,Kassenbuch!$B$7:$B$1006,"&gt;="&amp;DATE($B$4,8,1),Kassenbuch!$B$7:$B$1006,"&lt;"&amp;DATE($B$4,9,1))-SUMIFS(Kassenbuch!$G$7:$G$1006,Kassenbuch!$E$7:$E$1006,$A42,Kassenbuch!$B$7:$B$1006,"&gt;="&amp;DATE($B$4,8,1),Kassenbuch!$B$7:$B$1006,"&lt;"&amp;DATE($B$4,9,1)))</f>
        <v/>
      </c>
      <c r="J42" s="35">
        <f>IF($A42="","",SUMIFS(Kassenbuch!$F$7:$F$1006,Kassenbuch!$E$7:$E$1006,$A42,Kassenbuch!$B$7:$B$1006,"&gt;="&amp;DATE($B$4,9,1),Kassenbuch!$B$7:$B$1006,"&lt;"&amp;DATE($B$4,10,1))-SUMIFS(Kassenbuch!$G$7:$G$1006,Kassenbuch!$E$7:$E$1006,$A42,Kassenbuch!$B$7:$B$1006,"&gt;="&amp;DATE($B$4,9,1),Kassenbuch!$B$7:$B$1006,"&lt;"&amp;DATE($B$4,10,1)))</f>
        <v/>
      </c>
      <c r="K42" s="35">
        <f>IF($A42="","",SUMIFS(Kassenbuch!$F$7:$F$1006,Kassenbuch!$E$7:$E$1006,$A42,Kassenbuch!$B$7:$B$1006,"&gt;="&amp;DATE($B$4,10,1),Kassenbuch!$B$7:$B$1006,"&lt;"&amp;DATE($B$4,11,1))-SUMIFS(Kassenbuch!$G$7:$G$1006,Kassenbuch!$E$7:$E$1006,$A42,Kassenbuch!$B$7:$B$1006,"&gt;="&amp;DATE($B$4,10,1),Kassenbuch!$B$7:$B$1006,"&lt;"&amp;DATE($B$4,11,1)))</f>
        <v/>
      </c>
      <c r="L42" s="35">
        <f>IF($A42="","",SUMIFS(Kassenbuch!$F$7:$F$1006,Kassenbuch!$E$7:$E$1006,$A42,Kassenbuch!$B$7:$B$1006,"&gt;="&amp;DATE($B$4,11,1),Kassenbuch!$B$7:$B$1006,"&lt;"&amp;DATE($B$4,12,1))-SUMIFS(Kassenbuch!$G$7:$G$1006,Kassenbuch!$E$7:$E$1006,$A42,Kassenbuch!$B$7:$B$1006,"&gt;="&amp;DATE($B$4,11,1),Kassenbuch!$B$7:$B$1006,"&lt;"&amp;DATE($B$4,12,1)))</f>
        <v/>
      </c>
      <c r="M42" s="35">
        <f>IF($A42="","",SUMIFS(Kassenbuch!$F$7:$F$1006,Kassenbuch!$E$7:$E$1006,$A42,Kassenbuch!$B$7:$B$1006,"&gt;="&amp;DATE($B$4,12,1),Kassenbuch!$B$7:$B$1006,"&lt;"&amp;DATE($B$4+1,1,1))-SUMIFS(Kassenbuch!$G$7:$G$1006,Kassenbuch!$E$7:$E$1006,$A42,Kassenbuch!$B$7:$B$1006,"&gt;="&amp;DATE($B$4,12,1),Kassenbuch!$B$7:$B$1006,"&lt;"&amp;DATE($B$4+1,1,1)))</f>
        <v/>
      </c>
      <c r="N42" s="36">
        <f>IF($A42="","",SUM(B42:M42))</f>
        <v/>
      </c>
    </row>
    <row r="43">
      <c r="A43" s="34">
        <f>IF(Einstellungen!$A$26="","",Einstellungen!$A$26)</f>
        <v/>
      </c>
      <c r="B43" s="35">
        <f>IF($A43="","",SUMIFS(Kassenbuch!$F$7:$F$1006,Kassenbuch!$E$7:$E$1006,$A43,Kassenbuch!$B$7:$B$1006,"&gt;="&amp;DATE($B$4,1,1),Kassenbuch!$B$7:$B$1006,"&lt;"&amp;DATE($B$4,2,1))-SUMIFS(Kassenbuch!$G$7:$G$1006,Kassenbuch!$E$7:$E$1006,$A43,Kassenbuch!$B$7:$B$1006,"&gt;="&amp;DATE($B$4,1,1),Kassenbuch!$B$7:$B$1006,"&lt;"&amp;DATE($B$4,2,1)))</f>
        <v/>
      </c>
      <c r="C43" s="35">
        <f>IF($A43="","",SUMIFS(Kassenbuch!$F$7:$F$1006,Kassenbuch!$E$7:$E$1006,$A43,Kassenbuch!$B$7:$B$1006,"&gt;="&amp;DATE($B$4,2,1),Kassenbuch!$B$7:$B$1006,"&lt;"&amp;DATE($B$4,3,1))-SUMIFS(Kassenbuch!$G$7:$G$1006,Kassenbuch!$E$7:$E$1006,$A43,Kassenbuch!$B$7:$B$1006,"&gt;="&amp;DATE($B$4,2,1),Kassenbuch!$B$7:$B$1006,"&lt;"&amp;DATE($B$4,3,1)))</f>
        <v/>
      </c>
      <c r="D43" s="35">
        <f>IF($A43="","",SUMIFS(Kassenbuch!$F$7:$F$1006,Kassenbuch!$E$7:$E$1006,$A43,Kassenbuch!$B$7:$B$1006,"&gt;="&amp;DATE($B$4,3,1),Kassenbuch!$B$7:$B$1006,"&lt;"&amp;DATE($B$4,4,1))-SUMIFS(Kassenbuch!$G$7:$G$1006,Kassenbuch!$E$7:$E$1006,$A43,Kassenbuch!$B$7:$B$1006,"&gt;="&amp;DATE($B$4,3,1),Kassenbuch!$B$7:$B$1006,"&lt;"&amp;DATE($B$4,4,1)))</f>
        <v/>
      </c>
      <c r="E43" s="35">
        <f>IF($A43="","",SUMIFS(Kassenbuch!$F$7:$F$1006,Kassenbuch!$E$7:$E$1006,$A43,Kassenbuch!$B$7:$B$1006,"&gt;="&amp;DATE($B$4,4,1),Kassenbuch!$B$7:$B$1006,"&lt;"&amp;DATE($B$4,5,1))-SUMIFS(Kassenbuch!$G$7:$G$1006,Kassenbuch!$E$7:$E$1006,$A43,Kassenbuch!$B$7:$B$1006,"&gt;="&amp;DATE($B$4,4,1),Kassenbuch!$B$7:$B$1006,"&lt;"&amp;DATE($B$4,5,1)))</f>
        <v/>
      </c>
      <c r="F43" s="35">
        <f>IF($A43="","",SUMIFS(Kassenbuch!$F$7:$F$1006,Kassenbuch!$E$7:$E$1006,$A43,Kassenbuch!$B$7:$B$1006,"&gt;="&amp;DATE($B$4,5,1),Kassenbuch!$B$7:$B$1006,"&lt;"&amp;DATE($B$4,6,1))-SUMIFS(Kassenbuch!$G$7:$G$1006,Kassenbuch!$E$7:$E$1006,$A43,Kassenbuch!$B$7:$B$1006,"&gt;="&amp;DATE($B$4,5,1),Kassenbuch!$B$7:$B$1006,"&lt;"&amp;DATE($B$4,6,1)))</f>
        <v/>
      </c>
      <c r="G43" s="35">
        <f>IF($A43="","",SUMIFS(Kassenbuch!$F$7:$F$1006,Kassenbuch!$E$7:$E$1006,$A43,Kassenbuch!$B$7:$B$1006,"&gt;="&amp;DATE($B$4,6,1),Kassenbuch!$B$7:$B$1006,"&lt;"&amp;DATE($B$4,7,1))-SUMIFS(Kassenbuch!$G$7:$G$1006,Kassenbuch!$E$7:$E$1006,$A43,Kassenbuch!$B$7:$B$1006,"&gt;="&amp;DATE($B$4,6,1),Kassenbuch!$B$7:$B$1006,"&lt;"&amp;DATE($B$4,7,1)))</f>
        <v/>
      </c>
      <c r="H43" s="35">
        <f>IF($A43="","",SUMIFS(Kassenbuch!$F$7:$F$1006,Kassenbuch!$E$7:$E$1006,$A43,Kassenbuch!$B$7:$B$1006,"&gt;="&amp;DATE($B$4,7,1),Kassenbuch!$B$7:$B$1006,"&lt;"&amp;DATE($B$4,8,1))-SUMIFS(Kassenbuch!$G$7:$G$1006,Kassenbuch!$E$7:$E$1006,$A43,Kassenbuch!$B$7:$B$1006,"&gt;="&amp;DATE($B$4,7,1),Kassenbuch!$B$7:$B$1006,"&lt;"&amp;DATE($B$4,8,1)))</f>
        <v/>
      </c>
      <c r="I43" s="35">
        <f>IF($A43="","",SUMIFS(Kassenbuch!$F$7:$F$1006,Kassenbuch!$E$7:$E$1006,$A43,Kassenbuch!$B$7:$B$1006,"&gt;="&amp;DATE($B$4,8,1),Kassenbuch!$B$7:$B$1006,"&lt;"&amp;DATE($B$4,9,1))-SUMIFS(Kassenbuch!$G$7:$G$1006,Kassenbuch!$E$7:$E$1006,$A43,Kassenbuch!$B$7:$B$1006,"&gt;="&amp;DATE($B$4,8,1),Kassenbuch!$B$7:$B$1006,"&lt;"&amp;DATE($B$4,9,1)))</f>
        <v/>
      </c>
      <c r="J43" s="35">
        <f>IF($A43="","",SUMIFS(Kassenbuch!$F$7:$F$1006,Kassenbuch!$E$7:$E$1006,$A43,Kassenbuch!$B$7:$B$1006,"&gt;="&amp;DATE($B$4,9,1),Kassenbuch!$B$7:$B$1006,"&lt;"&amp;DATE($B$4,10,1))-SUMIFS(Kassenbuch!$G$7:$G$1006,Kassenbuch!$E$7:$E$1006,$A43,Kassenbuch!$B$7:$B$1006,"&gt;="&amp;DATE($B$4,9,1),Kassenbuch!$B$7:$B$1006,"&lt;"&amp;DATE($B$4,10,1)))</f>
        <v/>
      </c>
      <c r="K43" s="35">
        <f>IF($A43="","",SUMIFS(Kassenbuch!$F$7:$F$1006,Kassenbuch!$E$7:$E$1006,$A43,Kassenbuch!$B$7:$B$1006,"&gt;="&amp;DATE($B$4,10,1),Kassenbuch!$B$7:$B$1006,"&lt;"&amp;DATE($B$4,11,1))-SUMIFS(Kassenbuch!$G$7:$G$1006,Kassenbuch!$E$7:$E$1006,$A43,Kassenbuch!$B$7:$B$1006,"&gt;="&amp;DATE($B$4,10,1),Kassenbuch!$B$7:$B$1006,"&lt;"&amp;DATE($B$4,11,1)))</f>
        <v/>
      </c>
      <c r="L43" s="35">
        <f>IF($A43="","",SUMIFS(Kassenbuch!$F$7:$F$1006,Kassenbuch!$E$7:$E$1006,$A43,Kassenbuch!$B$7:$B$1006,"&gt;="&amp;DATE($B$4,11,1),Kassenbuch!$B$7:$B$1006,"&lt;"&amp;DATE($B$4,12,1))-SUMIFS(Kassenbuch!$G$7:$G$1006,Kassenbuch!$E$7:$E$1006,$A43,Kassenbuch!$B$7:$B$1006,"&gt;="&amp;DATE($B$4,11,1),Kassenbuch!$B$7:$B$1006,"&lt;"&amp;DATE($B$4,12,1)))</f>
        <v/>
      </c>
      <c r="M43" s="35">
        <f>IF($A43="","",SUMIFS(Kassenbuch!$F$7:$F$1006,Kassenbuch!$E$7:$E$1006,$A43,Kassenbuch!$B$7:$B$1006,"&gt;="&amp;DATE($B$4,12,1),Kassenbuch!$B$7:$B$1006,"&lt;"&amp;DATE($B$4+1,1,1))-SUMIFS(Kassenbuch!$G$7:$G$1006,Kassenbuch!$E$7:$E$1006,$A43,Kassenbuch!$B$7:$B$1006,"&gt;="&amp;DATE($B$4,12,1),Kassenbuch!$B$7:$B$1006,"&lt;"&amp;DATE($B$4+1,1,1)))</f>
        <v/>
      </c>
      <c r="N43" s="36">
        <f>IF($A43="","",SUM(B43:M43))</f>
        <v/>
      </c>
    </row>
    <row r="44">
      <c r="A44" s="34">
        <f>IF(Einstellungen!$A$27="","",Einstellungen!$A$27)</f>
        <v/>
      </c>
      <c r="B44" s="35">
        <f>IF($A44="","",SUMIFS(Kassenbuch!$F$7:$F$1006,Kassenbuch!$E$7:$E$1006,$A44,Kassenbuch!$B$7:$B$1006,"&gt;="&amp;DATE($B$4,1,1),Kassenbuch!$B$7:$B$1006,"&lt;"&amp;DATE($B$4,2,1))-SUMIFS(Kassenbuch!$G$7:$G$1006,Kassenbuch!$E$7:$E$1006,$A44,Kassenbuch!$B$7:$B$1006,"&gt;="&amp;DATE($B$4,1,1),Kassenbuch!$B$7:$B$1006,"&lt;"&amp;DATE($B$4,2,1)))</f>
        <v/>
      </c>
      <c r="C44" s="35">
        <f>IF($A44="","",SUMIFS(Kassenbuch!$F$7:$F$1006,Kassenbuch!$E$7:$E$1006,$A44,Kassenbuch!$B$7:$B$1006,"&gt;="&amp;DATE($B$4,2,1),Kassenbuch!$B$7:$B$1006,"&lt;"&amp;DATE($B$4,3,1))-SUMIFS(Kassenbuch!$G$7:$G$1006,Kassenbuch!$E$7:$E$1006,$A44,Kassenbuch!$B$7:$B$1006,"&gt;="&amp;DATE($B$4,2,1),Kassenbuch!$B$7:$B$1006,"&lt;"&amp;DATE($B$4,3,1)))</f>
        <v/>
      </c>
      <c r="D44" s="35">
        <f>IF($A44="","",SUMIFS(Kassenbuch!$F$7:$F$1006,Kassenbuch!$E$7:$E$1006,$A44,Kassenbuch!$B$7:$B$1006,"&gt;="&amp;DATE($B$4,3,1),Kassenbuch!$B$7:$B$1006,"&lt;"&amp;DATE($B$4,4,1))-SUMIFS(Kassenbuch!$G$7:$G$1006,Kassenbuch!$E$7:$E$1006,$A44,Kassenbuch!$B$7:$B$1006,"&gt;="&amp;DATE($B$4,3,1),Kassenbuch!$B$7:$B$1006,"&lt;"&amp;DATE($B$4,4,1)))</f>
        <v/>
      </c>
      <c r="E44" s="35">
        <f>IF($A44="","",SUMIFS(Kassenbuch!$F$7:$F$1006,Kassenbuch!$E$7:$E$1006,$A44,Kassenbuch!$B$7:$B$1006,"&gt;="&amp;DATE($B$4,4,1),Kassenbuch!$B$7:$B$1006,"&lt;"&amp;DATE($B$4,5,1))-SUMIFS(Kassenbuch!$G$7:$G$1006,Kassenbuch!$E$7:$E$1006,$A44,Kassenbuch!$B$7:$B$1006,"&gt;="&amp;DATE($B$4,4,1),Kassenbuch!$B$7:$B$1006,"&lt;"&amp;DATE($B$4,5,1)))</f>
        <v/>
      </c>
      <c r="F44" s="35">
        <f>IF($A44="","",SUMIFS(Kassenbuch!$F$7:$F$1006,Kassenbuch!$E$7:$E$1006,$A44,Kassenbuch!$B$7:$B$1006,"&gt;="&amp;DATE($B$4,5,1),Kassenbuch!$B$7:$B$1006,"&lt;"&amp;DATE($B$4,6,1))-SUMIFS(Kassenbuch!$G$7:$G$1006,Kassenbuch!$E$7:$E$1006,$A44,Kassenbuch!$B$7:$B$1006,"&gt;="&amp;DATE($B$4,5,1),Kassenbuch!$B$7:$B$1006,"&lt;"&amp;DATE($B$4,6,1)))</f>
        <v/>
      </c>
      <c r="G44" s="35">
        <f>IF($A44="","",SUMIFS(Kassenbuch!$F$7:$F$1006,Kassenbuch!$E$7:$E$1006,$A44,Kassenbuch!$B$7:$B$1006,"&gt;="&amp;DATE($B$4,6,1),Kassenbuch!$B$7:$B$1006,"&lt;"&amp;DATE($B$4,7,1))-SUMIFS(Kassenbuch!$G$7:$G$1006,Kassenbuch!$E$7:$E$1006,$A44,Kassenbuch!$B$7:$B$1006,"&gt;="&amp;DATE($B$4,6,1),Kassenbuch!$B$7:$B$1006,"&lt;"&amp;DATE($B$4,7,1)))</f>
        <v/>
      </c>
      <c r="H44" s="35">
        <f>IF($A44="","",SUMIFS(Kassenbuch!$F$7:$F$1006,Kassenbuch!$E$7:$E$1006,$A44,Kassenbuch!$B$7:$B$1006,"&gt;="&amp;DATE($B$4,7,1),Kassenbuch!$B$7:$B$1006,"&lt;"&amp;DATE($B$4,8,1))-SUMIFS(Kassenbuch!$G$7:$G$1006,Kassenbuch!$E$7:$E$1006,$A44,Kassenbuch!$B$7:$B$1006,"&gt;="&amp;DATE($B$4,7,1),Kassenbuch!$B$7:$B$1006,"&lt;"&amp;DATE($B$4,8,1)))</f>
        <v/>
      </c>
      <c r="I44" s="35">
        <f>IF($A44="","",SUMIFS(Kassenbuch!$F$7:$F$1006,Kassenbuch!$E$7:$E$1006,$A44,Kassenbuch!$B$7:$B$1006,"&gt;="&amp;DATE($B$4,8,1),Kassenbuch!$B$7:$B$1006,"&lt;"&amp;DATE($B$4,9,1))-SUMIFS(Kassenbuch!$G$7:$G$1006,Kassenbuch!$E$7:$E$1006,$A44,Kassenbuch!$B$7:$B$1006,"&gt;="&amp;DATE($B$4,8,1),Kassenbuch!$B$7:$B$1006,"&lt;"&amp;DATE($B$4,9,1)))</f>
        <v/>
      </c>
      <c r="J44" s="35">
        <f>IF($A44="","",SUMIFS(Kassenbuch!$F$7:$F$1006,Kassenbuch!$E$7:$E$1006,$A44,Kassenbuch!$B$7:$B$1006,"&gt;="&amp;DATE($B$4,9,1),Kassenbuch!$B$7:$B$1006,"&lt;"&amp;DATE($B$4,10,1))-SUMIFS(Kassenbuch!$G$7:$G$1006,Kassenbuch!$E$7:$E$1006,$A44,Kassenbuch!$B$7:$B$1006,"&gt;="&amp;DATE($B$4,9,1),Kassenbuch!$B$7:$B$1006,"&lt;"&amp;DATE($B$4,10,1)))</f>
        <v/>
      </c>
      <c r="K44" s="35">
        <f>IF($A44="","",SUMIFS(Kassenbuch!$F$7:$F$1006,Kassenbuch!$E$7:$E$1006,$A44,Kassenbuch!$B$7:$B$1006,"&gt;="&amp;DATE($B$4,10,1),Kassenbuch!$B$7:$B$1006,"&lt;"&amp;DATE($B$4,11,1))-SUMIFS(Kassenbuch!$G$7:$G$1006,Kassenbuch!$E$7:$E$1006,$A44,Kassenbuch!$B$7:$B$1006,"&gt;="&amp;DATE($B$4,10,1),Kassenbuch!$B$7:$B$1006,"&lt;"&amp;DATE($B$4,11,1)))</f>
        <v/>
      </c>
      <c r="L44" s="35">
        <f>IF($A44="","",SUMIFS(Kassenbuch!$F$7:$F$1006,Kassenbuch!$E$7:$E$1006,$A44,Kassenbuch!$B$7:$B$1006,"&gt;="&amp;DATE($B$4,11,1),Kassenbuch!$B$7:$B$1006,"&lt;"&amp;DATE($B$4,12,1))-SUMIFS(Kassenbuch!$G$7:$G$1006,Kassenbuch!$E$7:$E$1006,$A44,Kassenbuch!$B$7:$B$1006,"&gt;="&amp;DATE($B$4,11,1),Kassenbuch!$B$7:$B$1006,"&lt;"&amp;DATE($B$4,12,1)))</f>
        <v/>
      </c>
      <c r="M44" s="35">
        <f>IF($A44="","",SUMIFS(Kassenbuch!$F$7:$F$1006,Kassenbuch!$E$7:$E$1006,$A44,Kassenbuch!$B$7:$B$1006,"&gt;="&amp;DATE($B$4,12,1),Kassenbuch!$B$7:$B$1006,"&lt;"&amp;DATE($B$4+1,1,1))-SUMIFS(Kassenbuch!$G$7:$G$1006,Kassenbuch!$E$7:$E$1006,$A44,Kassenbuch!$B$7:$B$1006,"&gt;="&amp;DATE($B$4,12,1),Kassenbuch!$B$7:$B$1006,"&lt;"&amp;DATE($B$4+1,1,1)))</f>
        <v/>
      </c>
      <c r="N44" s="36">
        <f>IF($A44="","",SUM(B44:M44))</f>
        <v/>
      </c>
    </row>
    <row r="45">
      <c r="A45" s="34">
        <f>IF(Einstellungen!$A$28="","",Einstellungen!$A$28)</f>
        <v/>
      </c>
      <c r="B45" s="35">
        <f>IF($A45="","",SUMIFS(Kassenbuch!$F$7:$F$1006,Kassenbuch!$E$7:$E$1006,$A45,Kassenbuch!$B$7:$B$1006,"&gt;="&amp;DATE($B$4,1,1),Kassenbuch!$B$7:$B$1006,"&lt;"&amp;DATE($B$4,2,1))-SUMIFS(Kassenbuch!$G$7:$G$1006,Kassenbuch!$E$7:$E$1006,$A45,Kassenbuch!$B$7:$B$1006,"&gt;="&amp;DATE($B$4,1,1),Kassenbuch!$B$7:$B$1006,"&lt;"&amp;DATE($B$4,2,1)))</f>
        <v/>
      </c>
      <c r="C45" s="35">
        <f>IF($A45="","",SUMIFS(Kassenbuch!$F$7:$F$1006,Kassenbuch!$E$7:$E$1006,$A45,Kassenbuch!$B$7:$B$1006,"&gt;="&amp;DATE($B$4,2,1),Kassenbuch!$B$7:$B$1006,"&lt;"&amp;DATE($B$4,3,1))-SUMIFS(Kassenbuch!$G$7:$G$1006,Kassenbuch!$E$7:$E$1006,$A45,Kassenbuch!$B$7:$B$1006,"&gt;="&amp;DATE($B$4,2,1),Kassenbuch!$B$7:$B$1006,"&lt;"&amp;DATE($B$4,3,1)))</f>
        <v/>
      </c>
      <c r="D45" s="35">
        <f>IF($A45="","",SUMIFS(Kassenbuch!$F$7:$F$1006,Kassenbuch!$E$7:$E$1006,$A45,Kassenbuch!$B$7:$B$1006,"&gt;="&amp;DATE($B$4,3,1),Kassenbuch!$B$7:$B$1006,"&lt;"&amp;DATE($B$4,4,1))-SUMIFS(Kassenbuch!$G$7:$G$1006,Kassenbuch!$E$7:$E$1006,$A45,Kassenbuch!$B$7:$B$1006,"&gt;="&amp;DATE($B$4,3,1),Kassenbuch!$B$7:$B$1006,"&lt;"&amp;DATE($B$4,4,1)))</f>
        <v/>
      </c>
      <c r="E45" s="35">
        <f>IF($A45="","",SUMIFS(Kassenbuch!$F$7:$F$1006,Kassenbuch!$E$7:$E$1006,$A45,Kassenbuch!$B$7:$B$1006,"&gt;="&amp;DATE($B$4,4,1),Kassenbuch!$B$7:$B$1006,"&lt;"&amp;DATE($B$4,5,1))-SUMIFS(Kassenbuch!$G$7:$G$1006,Kassenbuch!$E$7:$E$1006,$A45,Kassenbuch!$B$7:$B$1006,"&gt;="&amp;DATE($B$4,4,1),Kassenbuch!$B$7:$B$1006,"&lt;"&amp;DATE($B$4,5,1)))</f>
        <v/>
      </c>
      <c r="F45" s="35">
        <f>IF($A45="","",SUMIFS(Kassenbuch!$F$7:$F$1006,Kassenbuch!$E$7:$E$1006,$A45,Kassenbuch!$B$7:$B$1006,"&gt;="&amp;DATE($B$4,5,1),Kassenbuch!$B$7:$B$1006,"&lt;"&amp;DATE($B$4,6,1))-SUMIFS(Kassenbuch!$G$7:$G$1006,Kassenbuch!$E$7:$E$1006,$A45,Kassenbuch!$B$7:$B$1006,"&gt;="&amp;DATE($B$4,5,1),Kassenbuch!$B$7:$B$1006,"&lt;"&amp;DATE($B$4,6,1)))</f>
        <v/>
      </c>
      <c r="G45" s="35">
        <f>IF($A45="","",SUMIFS(Kassenbuch!$F$7:$F$1006,Kassenbuch!$E$7:$E$1006,$A45,Kassenbuch!$B$7:$B$1006,"&gt;="&amp;DATE($B$4,6,1),Kassenbuch!$B$7:$B$1006,"&lt;"&amp;DATE($B$4,7,1))-SUMIFS(Kassenbuch!$G$7:$G$1006,Kassenbuch!$E$7:$E$1006,$A45,Kassenbuch!$B$7:$B$1006,"&gt;="&amp;DATE($B$4,6,1),Kassenbuch!$B$7:$B$1006,"&lt;"&amp;DATE($B$4,7,1)))</f>
        <v/>
      </c>
      <c r="H45" s="35">
        <f>IF($A45="","",SUMIFS(Kassenbuch!$F$7:$F$1006,Kassenbuch!$E$7:$E$1006,$A45,Kassenbuch!$B$7:$B$1006,"&gt;="&amp;DATE($B$4,7,1),Kassenbuch!$B$7:$B$1006,"&lt;"&amp;DATE($B$4,8,1))-SUMIFS(Kassenbuch!$G$7:$G$1006,Kassenbuch!$E$7:$E$1006,$A45,Kassenbuch!$B$7:$B$1006,"&gt;="&amp;DATE($B$4,7,1),Kassenbuch!$B$7:$B$1006,"&lt;"&amp;DATE($B$4,8,1)))</f>
        <v/>
      </c>
      <c r="I45" s="35">
        <f>IF($A45="","",SUMIFS(Kassenbuch!$F$7:$F$1006,Kassenbuch!$E$7:$E$1006,$A45,Kassenbuch!$B$7:$B$1006,"&gt;="&amp;DATE($B$4,8,1),Kassenbuch!$B$7:$B$1006,"&lt;"&amp;DATE($B$4,9,1))-SUMIFS(Kassenbuch!$G$7:$G$1006,Kassenbuch!$E$7:$E$1006,$A45,Kassenbuch!$B$7:$B$1006,"&gt;="&amp;DATE($B$4,8,1),Kassenbuch!$B$7:$B$1006,"&lt;"&amp;DATE($B$4,9,1)))</f>
        <v/>
      </c>
      <c r="J45" s="35">
        <f>IF($A45="","",SUMIFS(Kassenbuch!$F$7:$F$1006,Kassenbuch!$E$7:$E$1006,$A45,Kassenbuch!$B$7:$B$1006,"&gt;="&amp;DATE($B$4,9,1),Kassenbuch!$B$7:$B$1006,"&lt;"&amp;DATE($B$4,10,1))-SUMIFS(Kassenbuch!$G$7:$G$1006,Kassenbuch!$E$7:$E$1006,$A45,Kassenbuch!$B$7:$B$1006,"&gt;="&amp;DATE($B$4,9,1),Kassenbuch!$B$7:$B$1006,"&lt;"&amp;DATE($B$4,10,1)))</f>
        <v/>
      </c>
      <c r="K45" s="35">
        <f>IF($A45="","",SUMIFS(Kassenbuch!$F$7:$F$1006,Kassenbuch!$E$7:$E$1006,$A45,Kassenbuch!$B$7:$B$1006,"&gt;="&amp;DATE($B$4,10,1),Kassenbuch!$B$7:$B$1006,"&lt;"&amp;DATE($B$4,11,1))-SUMIFS(Kassenbuch!$G$7:$G$1006,Kassenbuch!$E$7:$E$1006,$A45,Kassenbuch!$B$7:$B$1006,"&gt;="&amp;DATE($B$4,10,1),Kassenbuch!$B$7:$B$1006,"&lt;"&amp;DATE($B$4,11,1)))</f>
        <v/>
      </c>
      <c r="L45" s="35">
        <f>IF($A45="","",SUMIFS(Kassenbuch!$F$7:$F$1006,Kassenbuch!$E$7:$E$1006,$A45,Kassenbuch!$B$7:$B$1006,"&gt;="&amp;DATE($B$4,11,1),Kassenbuch!$B$7:$B$1006,"&lt;"&amp;DATE($B$4,12,1))-SUMIFS(Kassenbuch!$G$7:$G$1006,Kassenbuch!$E$7:$E$1006,$A45,Kassenbuch!$B$7:$B$1006,"&gt;="&amp;DATE($B$4,11,1),Kassenbuch!$B$7:$B$1006,"&lt;"&amp;DATE($B$4,12,1)))</f>
        <v/>
      </c>
      <c r="M45" s="35">
        <f>IF($A45="","",SUMIFS(Kassenbuch!$F$7:$F$1006,Kassenbuch!$E$7:$E$1006,$A45,Kassenbuch!$B$7:$B$1006,"&gt;="&amp;DATE($B$4,12,1),Kassenbuch!$B$7:$B$1006,"&lt;"&amp;DATE($B$4+1,1,1))-SUMIFS(Kassenbuch!$G$7:$G$1006,Kassenbuch!$E$7:$E$1006,$A45,Kassenbuch!$B$7:$B$1006,"&gt;="&amp;DATE($B$4,12,1),Kassenbuch!$B$7:$B$1006,"&lt;"&amp;DATE($B$4+1,1,1)))</f>
        <v/>
      </c>
      <c r="N45" s="36">
        <f>IF($A45="","",SUM(B45:M45))</f>
        <v/>
      </c>
    </row>
    <row r="46">
      <c r="A46" s="34">
        <f>IF(Einstellungen!$A$29="","",Einstellungen!$A$29)</f>
        <v/>
      </c>
      <c r="B46" s="35">
        <f>IF($A46="","",SUMIFS(Kassenbuch!$F$7:$F$1006,Kassenbuch!$E$7:$E$1006,$A46,Kassenbuch!$B$7:$B$1006,"&gt;="&amp;DATE($B$4,1,1),Kassenbuch!$B$7:$B$1006,"&lt;"&amp;DATE($B$4,2,1))-SUMIFS(Kassenbuch!$G$7:$G$1006,Kassenbuch!$E$7:$E$1006,$A46,Kassenbuch!$B$7:$B$1006,"&gt;="&amp;DATE($B$4,1,1),Kassenbuch!$B$7:$B$1006,"&lt;"&amp;DATE($B$4,2,1)))</f>
        <v/>
      </c>
      <c r="C46" s="35">
        <f>IF($A46="","",SUMIFS(Kassenbuch!$F$7:$F$1006,Kassenbuch!$E$7:$E$1006,$A46,Kassenbuch!$B$7:$B$1006,"&gt;="&amp;DATE($B$4,2,1),Kassenbuch!$B$7:$B$1006,"&lt;"&amp;DATE($B$4,3,1))-SUMIFS(Kassenbuch!$G$7:$G$1006,Kassenbuch!$E$7:$E$1006,$A46,Kassenbuch!$B$7:$B$1006,"&gt;="&amp;DATE($B$4,2,1),Kassenbuch!$B$7:$B$1006,"&lt;"&amp;DATE($B$4,3,1)))</f>
        <v/>
      </c>
      <c r="D46" s="35">
        <f>IF($A46="","",SUMIFS(Kassenbuch!$F$7:$F$1006,Kassenbuch!$E$7:$E$1006,$A46,Kassenbuch!$B$7:$B$1006,"&gt;="&amp;DATE($B$4,3,1),Kassenbuch!$B$7:$B$1006,"&lt;"&amp;DATE($B$4,4,1))-SUMIFS(Kassenbuch!$G$7:$G$1006,Kassenbuch!$E$7:$E$1006,$A46,Kassenbuch!$B$7:$B$1006,"&gt;="&amp;DATE($B$4,3,1),Kassenbuch!$B$7:$B$1006,"&lt;"&amp;DATE($B$4,4,1)))</f>
        <v/>
      </c>
      <c r="E46" s="35">
        <f>IF($A46="","",SUMIFS(Kassenbuch!$F$7:$F$1006,Kassenbuch!$E$7:$E$1006,$A46,Kassenbuch!$B$7:$B$1006,"&gt;="&amp;DATE($B$4,4,1),Kassenbuch!$B$7:$B$1006,"&lt;"&amp;DATE($B$4,5,1))-SUMIFS(Kassenbuch!$G$7:$G$1006,Kassenbuch!$E$7:$E$1006,$A46,Kassenbuch!$B$7:$B$1006,"&gt;="&amp;DATE($B$4,4,1),Kassenbuch!$B$7:$B$1006,"&lt;"&amp;DATE($B$4,5,1)))</f>
        <v/>
      </c>
      <c r="F46" s="35">
        <f>IF($A46="","",SUMIFS(Kassenbuch!$F$7:$F$1006,Kassenbuch!$E$7:$E$1006,$A46,Kassenbuch!$B$7:$B$1006,"&gt;="&amp;DATE($B$4,5,1),Kassenbuch!$B$7:$B$1006,"&lt;"&amp;DATE($B$4,6,1))-SUMIFS(Kassenbuch!$G$7:$G$1006,Kassenbuch!$E$7:$E$1006,$A46,Kassenbuch!$B$7:$B$1006,"&gt;="&amp;DATE($B$4,5,1),Kassenbuch!$B$7:$B$1006,"&lt;"&amp;DATE($B$4,6,1)))</f>
        <v/>
      </c>
      <c r="G46" s="35">
        <f>IF($A46="","",SUMIFS(Kassenbuch!$F$7:$F$1006,Kassenbuch!$E$7:$E$1006,$A46,Kassenbuch!$B$7:$B$1006,"&gt;="&amp;DATE($B$4,6,1),Kassenbuch!$B$7:$B$1006,"&lt;"&amp;DATE($B$4,7,1))-SUMIFS(Kassenbuch!$G$7:$G$1006,Kassenbuch!$E$7:$E$1006,$A46,Kassenbuch!$B$7:$B$1006,"&gt;="&amp;DATE($B$4,6,1),Kassenbuch!$B$7:$B$1006,"&lt;"&amp;DATE($B$4,7,1)))</f>
        <v/>
      </c>
      <c r="H46" s="35">
        <f>IF($A46="","",SUMIFS(Kassenbuch!$F$7:$F$1006,Kassenbuch!$E$7:$E$1006,$A46,Kassenbuch!$B$7:$B$1006,"&gt;="&amp;DATE($B$4,7,1),Kassenbuch!$B$7:$B$1006,"&lt;"&amp;DATE($B$4,8,1))-SUMIFS(Kassenbuch!$G$7:$G$1006,Kassenbuch!$E$7:$E$1006,$A46,Kassenbuch!$B$7:$B$1006,"&gt;="&amp;DATE($B$4,7,1),Kassenbuch!$B$7:$B$1006,"&lt;"&amp;DATE($B$4,8,1)))</f>
        <v/>
      </c>
      <c r="I46" s="35">
        <f>IF($A46="","",SUMIFS(Kassenbuch!$F$7:$F$1006,Kassenbuch!$E$7:$E$1006,$A46,Kassenbuch!$B$7:$B$1006,"&gt;="&amp;DATE($B$4,8,1),Kassenbuch!$B$7:$B$1006,"&lt;"&amp;DATE($B$4,9,1))-SUMIFS(Kassenbuch!$G$7:$G$1006,Kassenbuch!$E$7:$E$1006,$A46,Kassenbuch!$B$7:$B$1006,"&gt;="&amp;DATE($B$4,8,1),Kassenbuch!$B$7:$B$1006,"&lt;"&amp;DATE($B$4,9,1)))</f>
        <v/>
      </c>
      <c r="J46" s="35">
        <f>IF($A46="","",SUMIFS(Kassenbuch!$F$7:$F$1006,Kassenbuch!$E$7:$E$1006,$A46,Kassenbuch!$B$7:$B$1006,"&gt;="&amp;DATE($B$4,9,1),Kassenbuch!$B$7:$B$1006,"&lt;"&amp;DATE($B$4,10,1))-SUMIFS(Kassenbuch!$G$7:$G$1006,Kassenbuch!$E$7:$E$1006,$A46,Kassenbuch!$B$7:$B$1006,"&gt;="&amp;DATE($B$4,9,1),Kassenbuch!$B$7:$B$1006,"&lt;"&amp;DATE($B$4,10,1)))</f>
        <v/>
      </c>
      <c r="K46" s="35">
        <f>IF($A46="","",SUMIFS(Kassenbuch!$F$7:$F$1006,Kassenbuch!$E$7:$E$1006,$A46,Kassenbuch!$B$7:$B$1006,"&gt;="&amp;DATE($B$4,10,1),Kassenbuch!$B$7:$B$1006,"&lt;"&amp;DATE($B$4,11,1))-SUMIFS(Kassenbuch!$G$7:$G$1006,Kassenbuch!$E$7:$E$1006,$A46,Kassenbuch!$B$7:$B$1006,"&gt;="&amp;DATE($B$4,10,1),Kassenbuch!$B$7:$B$1006,"&lt;"&amp;DATE($B$4,11,1)))</f>
        <v/>
      </c>
      <c r="L46" s="35">
        <f>IF($A46="","",SUMIFS(Kassenbuch!$F$7:$F$1006,Kassenbuch!$E$7:$E$1006,$A46,Kassenbuch!$B$7:$B$1006,"&gt;="&amp;DATE($B$4,11,1),Kassenbuch!$B$7:$B$1006,"&lt;"&amp;DATE($B$4,12,1))-SUMIFS(Kassenbuch!$G$7:$G$1006,Kassenbuch!$E$7:$E$1006,$A46,Kassenbuch!$B$7:$B$1006,"&gt;="&amp;DATE($B$4,11,1),Kassenbuch!$B$7:$B$1006,"&lt;"&amp;DATE($B$4,12,1)))</f>
        <v/>
      </c>
      <c r="M46" s="35">
        <f>IF($A46="","",SUMIFS(Kassenbuch!$F$7:$F$1006,Kassenbuch!$E$7:$E$1006,$A46,Kassenbuch!$B$7:$B$1006,"&gt;="&amp;DATE($B$4,12,1),Kassenbuch!$B$7:$B$1006,"&lt;"&amp;DATE($B$4+1,1,1))-SUMIFS(Kassenbuch!$G$7:$G$1006,Kassenbuch!$E$7:$E$1006,$A46,Kassenbuch!$B$7:$B$1006,"&gt;="&amp;DATE($B$4,12,1),Kassenbuch!$B$7:$B$1006,"&lt;"&amp;DATE($B$4+1,1,1)))</f>
        <v/>
      </c>
      <c r="N46" s="36">
        <f>IF($A46="","",SUM(B46:M46))</f>
        <v/>
      </c>
    </row>
    <row r="47">
      <c r="A47" s="23" t="inlineStr">
        <is>
          <t>ohne oder unbekannte Kategorie</t>
        </is>
      </c>
      <c r="B47" s="24">
        <f>ROUND(D9-SUM(B27:B46),2)</f>
        <v/>
      </c>
      <c r="C47" s="24">
        <f>ROUND(D10-SUM(C27:C46),2)</f>
        <v/>
      </c>
      <c r="D47" s="24">
        <f>ROUND(D11-SUM(D27:D46),2)</f>
        <v/>
      </c>
      <c r="E47" s="24">
        <f>ROUND(D12-SUM(E27:E46),2)</f>
        <v/>
      </c>
      <c r="F47" s="24">
        <f>ROUND(D13-SUM(F27:F46),2)</f>
        <v/>
      </c>
      <c r="G47" s="24">
        <f>ROUND(D14-SUM(G27:G46),2)</f>
        <v/>
      </c>
      <c r="H47" s="24">
        <f>ROUND(D15-SUM(H27:H46),2)</f>
        <v/>
      </c>
      <c r="I47" s="24">
        <f>ROUND(D16-SUM(I27:I46),2)</f>
        <v/>
      </c>
      <c r="J47" s="24">
        <f>ROUND(D17-SUM(J27:J46),2)</f>
        <v/>
      </c>
      <c r="K47" s="24">
        <f>ROUND(D18-SUM(K27:K46),2)</f>
        <v/>
      </c>
      <c r="L47" s="24">
        <f>ROUND(D19-SUM(L27:L46),2)</f>
        <v/>
      </c>
      <c r="M47" s="24">
        <f>ROUND(D20-SUM(M27:M46),2)</f>
        <v/>
      </c>
      <c r="N47" s="24">
        <f>ROUND(D21-SUM(N27:N46),2)</f>
        <v/>
      </c>
    </row>
    <row r="48">
      <c r="A48" s="18" t="inlineStr">
        <is>
          <t>Saldo</t>
        </is>
      </c>
      <c r="B48" s="31">
        <f>ROUND(SUM(B27:B47),2)</f>
        <v/>
      </c>
      <c r="C48" s="31">
        <f>ROUND(SUM(C27:C47),2)</f>
        <v/>
      </c>
      <c r="D48" s="31">
        <f>ROUND(SUM(D27:D47),2)</f>
        <v/>
      </c>
      <c r="E48" s="31">
        <f>ROUND(SUM(E27:E47),2)</f>
        <v/>
      </c>
      <c r="F48" s="31">
        <f>ROUND(SUM(F27:F47),2)</f>
        <v/>
      </c>
      <c r="G48" s="31">
        <f>ROUND(SUM(G27:G47),2)</f>
        <v/>
      </c>
      <c r="H48" s="31">
        <f>ROUND(SUM(H27:H47),2)</f>
        <v/>
      </c>
      <c r="I48" s="31">
        <f>ROUND(SUM(I27:I47),2)</f>
        <v/>
      </c>
      <c r="J48" s="31">
        <f>ROUND(SUM(J27:J47),2)</f>
        <v/>
      </c>
      <c r="K48" s="31">
        <f>ROUND(SUM(K27:K47),2)</f>
        <v/>
      </c>
      <c r="L48" s="31">
        <f>ROUND(SUM(L27:L47),2)</f>
        <v/>
      </c>
      <c r="M48" s="31">
        <f>ROUND(SUM(M27:M47),2)</f>
        <v/>
      </c>
      <c r="N48" s="31">
        <f>ROUND(SUM(N27:N47),2)</f>
        <v/>
      </c>
    </row>
  </sheetData>
  <mergeCells count="1">
    <mergeCell ref="A22:H23"/>
  </mergeCells>
  <pageMargins left="0.4" right="0.4" top="1" bottom="1" header="0.5" footer="0.5"/>
  <pageSetup orientation="landscape" paperSize="9" fitToHeight="0" fitToWidth="1"/>
</worksheet>
</file>

<file path=xl/worksheets/sheet5.xml><?xml version="1.0" encoding="utf-8"?>
<worksheet xmlns="http://schemas.openxmlformats.org/spreadsheetml/2006/main">
  <sheetPr>
    <tabColor rgb="006C756C"/>
    <outlinePr summaryBelow="1" summaryRight="1"/>
    <pageSetUpPr fitToPage="1"/>
  </sheetPr>
  <dimension ref="A1:C42"/>
  <sheetViews>
    <sheetView showGridLines="0" tabSelected="0" workbookViewId="0">
      <selection activeCell="A1" sqref="A1"/>
    </sheetView>
  </sheetViews>
  <sheetFormatPr baseColWidth="8" defaultRowHeight="15"/>
  <cols>
    <col width="4" customWidth="1" min="1" max="1"/>
    <col width="112" customWidth="1" min="2" max="2"/>
  </cols>
  <sheetData>
    <row r="1" ht="30" customHeight="1">
      <c r="A1" s="1" t="inlineStr">
        <is>
          <t>So führst du das Kassenbuch</t>
        </is>
      </c>
      <c r="B1" s="2" t="n"/>
      <c r="C1" s="2" t="n"/>
    </row>
    <row r="2" ht="18" customHeight="1">
      <c r="A2" s="3" t="inlineStr">
        <is>
          <t>Vorlage von ExcelDok · kostenlos, ohne Makros</t>
        </is>
      </c>
      <c r="B2" s="2" t="n"/>
      <c r="C2" s="2" t="n"/>
    </row>
    <row r="4" ht="22" customHeight="1">
      <c r="B4" s="37" t="inlineStr">
        <is>
          <t>Farben</t>
        </is>
      </c>
    </row>
    <row r="5" ht="17" customHeight="1">
      <c r="A5" s="38" t="n"/>
      <c r="B5" s="39" t="inlineStr">
        <is>
          <t>Hellgelb: hier trägst du ein.</t>
        </is>
      </c>
    </row>
    <row r="6" ht="17" customHeight="1">
      <c r="A6" s="40" t="n"/>
      <c r="B6" s="39" t="inlineStr">
        <is>
          <t>Grau: rechnet die Datei selbst. Nicht überschreiben.</t>
        </is>
      </c>
    </row>
    <row r="7" ht="32" customHeight="1">
      <c r="B7" s="39" t="inlineStr">
        <is>
          <t>Hinter jeder Spaltenüberschrift steckt ein Kommentar mit Erklärung: Maus auf die Überschrift halten.</t>
        </is>
      </c>
    </row>
    <row r="8" ht="17" customHeight="1">
      <c r="B8" s="39" t="inlineStr"/>
    </row>
    <row r="9" ht="22" customHeight="1">
      <c r="B9" s="37" t="inlineStr">
        <is>
          <t>Einrichten (einmal)</t>
        </is>
      </c>
    </row>
    <row r="10" ht="32" customHeight="1">
      <c r="B10" s="39" t="inlineStr">
        <is>
          <t>1. Bargeld in der Kasse zählen. Betrag und Datum im Blatt Einstellungen als Anfangsbestand eintragen.</t>
        </is>
      </c>
    </row>
    <row r="11" ht="17" customHeight="1">
      <c r="B11" s="39" t="inlineStr">
        <is>
          <t>2. Kategorien an deinen Betrieb anpassen.</t>
        </is>
      </c>
    </row>
    <row r="12" ht="32" customHeight="1">
      <c r="B12" s="39" t="inlineStr">
        <is>
          <t>3. Im Kassenbuch und im Kassensturz die Beispielzeilen löschen (Inhalte der hellgelben Zellen entfernen, die grauen bleiben).</t>
        </is>
      </c>
    </row>
    <row r="13" ht="17" customHeight="1">
      <c r="B13" s="39" t="inlineStr"/>
    </row>
    <row r="14" ht="22" customHeight="1">
      <c r="B14" s="37" t="inlineStr">
        <is>
          <t>Jeden Tag mit Bargeld</t>
        </is>
      </c>
    </row>
    <row r="15" ht="32" customHeight="1">
      <c r="B15" s="39" t="inlineStr">
        <is>
          <t>1. Eine Zeile je Einnahme oder Ausgabe, in zeitlicher Reihenfolge: Datum, Beleg-Nr., Text, Kategorie, Betrag, USt-Satz.</t>
        </is>
      </c>
    </row>
    <row r="16" ht="32" customHeight="1">
      <c r="B16" s="39" t="inlineStr">
        <is>
          <t>2. Beträge immer brutto, wie auf dem Beleg. Die enthaltene Umsatzsteuer und den Kassenbestand rechnet die Datei.</t>
        </is>
      </c>
    </row>
    <row r="17" ht="17" customHeight="1">
      <c r="B17" s="39" t="inlineStr">
        <is>
          <t>3. Die Beleg-Nr. auch auf den Beleg schreiben und die Belege in derselben Reihenfolge ablegen.</t>
        </is>
      </c>
    </row>
    <row r="18" ht="32" customHeight="1">
      <c r="B18" s="39" t="inlineStr">
        <is>
          <t>Kein Beleg (Trinkgeld, Parkuhr)? Schreib einen Eigenbeleg: Datum, Betrag, wofür, warum es keinen Beleg gibt, deine Unterschrift.</t>
        </is>
      </c>
    </row>
    <row r="19" ht="32" customHeight="1">
      <c r="B19" s="39" t="inlineStr">
        <is>
          <t>Bargeld zur Bank gebracht: Ausgabe mit Kategorie Geldtransit Bank. Geld abgehoben für die Kasse: Einnahme, ebenfalls Geldtransit.</t>
        </is>
      </c>
    </row>
    <row r="20" ht="17" customHeight="1">
      <c r="B20" s="39" t="inlineStr"/>
    </row>
    <row r="21" ht="22" customHeight="1">
      <c r="B21" s="37" t="inlineStr">
        <is>
          <t>Prüfhinweise</t>
        </is>
      </c>
    </row>
    <row r="22" ht="47" customHeight="1">
      <c r="B22" s="39" t="inlineStr">
        <is>
          <t>Rot in der letzten Spalte steht, was an einer Zeile nicht stimmt: Einnahme und Ausgabe in einer Zeile, Betrag fehlt, Datum fehlt, Datum früher als darüber, Datum vor dem Anfangsbestand, Beleg fehlt, Kassenbestand negativ.</t>
        </is>
      </c>
    </row>
    <row r="23" ht="32" customHeight="1">
      <c r="B23" s="39" t="inlineStr">
        <is>
          <t>Ein negativer Kassenbestand kann in einer echten Kasse nicht vorkommen: Es fehlt eine Einnahme, eine Ausgabe ist doppelt oder das Datum stimmt nicht.</t>
        </is>
      </c>
    </row>
    <row r="24" ht="17" customHeight="1">
      <c r="B24" s="39" t="inlineStr"/>
    </row>
    <row r="25" ht="22" customHeight="1">
      <c r="B25" s="37" t="inlineStr">
        <is>
          <t>Kassensturz und Monatsabschluss</t>
        </is>
      </c>
    </row>
    <row r="26" ht="32" customHeight="1">
      <c r="B26" s="39" t="inlineStr">
        <is>
          <t>Zum Monatsende (gern öfter) das Bargeld zählen und im Blatt Kassensturz mit Datum eintragen. Die Datei zeigt den Soll-Bestand laut Kassenbuch und die Differenz.</t>
        </is>
      </c>
    </row>
    <row r="27" ht="32" customHeight="1">
      <c r="B27" s="39" t="inlineStr">
        <is>
          <t>Stimmt es nicht, zuerst nach fehlenden Belegen suchen. Bleibt eine Differenz, erfasse sie als eigene Buchung mit dem Text 'Kassendifferenz', statt alte Zeilen zu ändern.</t>
        </is>
      </c>
    </row>
    <row r="28" ht="32" customHeight="1">
      <c r="B28" s="39" t="inlineStr">
        <is>
          <t>Die Auswertung zeigt je Monat Einnahmen, Ausgaben, Bestand am Monatsende und die enthaltene Umsatzsteuer, darunter je Kategorie. Oben das Jahr eintragen.</t>
        </is>
      </c>
    </row>
    <row r="29" ht="17" customHeight="1">
      <c r="B29" s="39" t="inlineStr">
        <is>
          <t>Mehr als 1.000 Buchungen? Neue Datei je Jahr anlegen: den Endbestand als Anfangsbestand übernehmen.</t>
        </is>
      </c>
    </row>
    <row r="30" ht="17" customHeight="1">
      <c r="B30" s="39" t="inlineStr"/>
    </row>
    <row r="31" ht="22" customHeight="1">
      <c r="B31" s="37" t="inlineStr">
        <is>
          <t>Was du zur Rechtslage wissen solltest</t>
        </is>
      </c>
    </row>
    <row r="32" ht="17" customHeight="1">
      <c r="B32" s="39" t="inlineStr">
        <is>
          <t>Kasseneinnahmen und Kassenausgaben sind täglich festzuhalten (§ 146 Abs. 1 AO).</t>
        </is>
      </c>
    </row>
    <row r="33" ht="47" customHeight="1">
      <c r="B33" s="39" t="inlineStr">
        <is>
          <t>Eine Aufzeichnung darf nicht so verändert werden, dass ihr ursprünglicher Inhalt nicht mehr feststellbar ist (§ 146 Abs. 4 AO). In einer Excel-Datei lässt sich jede Zeile nachträglich ändern, ohne dass es eine Spur hinterlässt.</t>
        </is>
      </c>
    </row>
    <row r="34" ht="47" customHeight="1">
      <c r="B34" s="39" t="inlineStr">
        <is>
          <t>Ob dein Kassenbuch den Anforderungen genügt, hängt am Verfahren deines Betriebs, nicht am Werkzeug allein. Kläre das mit deinem Steuerberater. Gewöhn dir an, Fehler mit einer neuen Zeile zu korrigieren statt zu überschreiben.</t>
        </is>
      </c>
    </row>
    <row r="35" ht="47" customHeight="1">
      <c r="B35" s="39" t="inlineStr">
        <is>
          <t>Wer Bareinnahmen mit einer elektronischen Registrierkasse erfasst, zeichnet sie dort auf. Diese Kasse muss nach § 146a AO durch eine technische Sicherheitseinrichtung geschützt sein. Die Vorlage ersetzt sie nicht.</t>
        </is>
      </c>
    </row>
    <row r="36" ht="32" customHeight="1">
      <c r="B36" s="39" t="inlineStr">
        <is>
          <t>Diese Vorlage ersetzt keine Steuerberatung. Als Kleinunternehmer nach § 19 UStG trägst du überall 0 % ein.</t>
        </is>
      </c>
    </row>
    <row r="37" ht="17" customHeight="1">
      <c r="B37" s="39" t="inlineStr"/>
    </row>
    <row r="38" ht="22" customHeight="1">
      <c r="B38" s="37" t="inlineStr">
        <is>
          <t>Was diese Vorlage nicht kann</t>
        </is>
      </c>
    </row>
    <row r="39" ht="32" customHeight="1">
      <c r="B39" s="39" t="inlineStr">
        <is>
          <t>Sie ist ein Kassenbuch zum Eintragen. Sie führt keine Bankkonten, legt keine Belege ab, schreibt keinen Monat fest und erstellt weder Umsatzsteuer-Voranmeldung noch Anlage EÜR.</t>
        </is>
      </c>
    </row>
    <row r="40" ht="47" customHeight="1">
      <c r="B40" s="41" t="inlineStr">
        <is>
          <t>Das macht die BuchhaltungsZentrale: Barkasse und Bankkonten nebeneinander, Kontoauszüge von über 25 Banken einlesen, Belege ablegen, Monat festschreiben, UStVA und Anlage EÜR. Kostenlose Testversion: exceldok.de/buchhaltung/</t>
        </is>
      </c>
    </row>
    <row r="41" ht="17" customHeight="1">
      <c r="B41" s="39" t="inlineStr"/>
    </row>
    <row r="42" ht="17" customHeight="1">
      <c r="B42" s="39" t="inlineStr">
        <is>
          <t>Fragen oder Wünsche: info@exceldok.de · Igor Schmidt, ExcelDok</t>
        </is>
      </c>
    </row>
  </sheetData>
  <hyperlinks>
    <hyperlink xmlns:r="http://schemas.openxmlformats.org/officeDocument/2006/relationships" ref="B40" r:id="rId1"/>
  </hyperlinks>
  <pageMargins left="0.4" right="0.4" top="1" bottom="1" header="0.5" footer="0.5"/>
  <pageSetup orientation="portrait"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ExcelDok, Igor Schmidt</dc:creator>
  <dc:title xmlns:dc="http://purl.org/dc/elements/1.1/">Kassenbuch (Vorlage)</dc:title>
  <dcterms:created xmlns:dcterms="http://purl.org/dc/terms/" xmlns:xsi="http://www.w3.org/2001/XMLSchema-instance" xsi:type="dcterms:W3CDTF">2026-11-08T18:35:39Z</dcterms:created>
  <dcterms:modified xmlns:dcterms="http://purl.org/dc/terms/" xmlns:xsi="http://www.w3.org/2001/XMLSchema-instance" xsi:type="dcterms:W3CDTF">2026-11-08T18:35:39Z</dcterms:modified>
</cp:coreProperties>
</file>