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comments/comment2.xml" ContentType="application/vnd.openxmlformats-officedocument.spreadsheetml.comments+xml"/>
  <Override PartName="/xl/worksheets/sheet3.xml" ContentType="application/vnd.openxmlformats-officedocument.spreadsheetml.worksheet+xml"/>
  <Override PartName="/xl/comments/comment3.xml" ContentType="application/vnd.openxmlformats-officedocument.spreadsheetml.comments+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usgangsbuch" sheetId="1" state="visible" r:id="rId1"/>
    <sheet xmlns:r="http://schemas.openxmlformats.org/officeDocument/2006/relationships" name="Einstellungen" sheetId="2" state="visible" r:id="rId2"/>
    <sheet xmlns:r="http://schemas.openxmlformats.org/officeDocument/2006/relationships" name="Kunden" sheetId="3" state="visible" r:id="rId3"/>
    <sheet xmlns:r="http://schemas.openxmlformats.org/officeDocument/2006/relationships" name="Auswertung" sheetId="4" state="visible" r:id="rId4"/>
    <sheet xmlns:r="http://schemas.openxmlformats.org/officeDocument/2006/relationships" name="Anleitung" sheetId="5" state="visible" r:id="rId5"/>
  </sheets>
  <definedNames>
    <definedName name="_xlnm._FilterDatabase" localSheetId="0" hidden="1">'Ausgangsbuch'!$A$6:$R$506</definedName>
    <definedName name="_xlnm.Print_Titles" localSheetId="0">'Ausgangsbuch'!$6:$6</definedName>
    <definedName name="_xlnm._FilterDatabase" localSheetId="2" hidden="1">'Kunden'!$A$5:$K$205</definedName>
    <definedName name="_xlnm.Print_Titles" localSheetId="2">'Kunden'!$5:$5</definedName>
  </definedNames>
  <calcPr calcId="124519" fullCalcOnLoad="1"/>
</workbook>
</file>

<file path=xl/styles.xml><?xml version="1.0" encoding="utf-8"?>
<styleSheet xmlns="http://schemas.openxmlformats.org/spreadsheetml/2006/main">
  <numFmts count="2">
    <numFmt numFmtId="164" formatCode="#,##0.00;[Red]-#,##0.00"/>
    <numFmt numFmtId="165" formatCode="DD.MM.YYYY"/>
  </numFmts>
  <fonts count="14">
    <font>
      <name val="Calibri"/>
      <family val="2"/>
      <color theme="1"/>
      <sz val="11"/>
      <scheme val="minor"/>
    </font>
    <font>
      <name val="Segoe UI Semibold"/>
      <color rgb="00FFFFFF"/>
      <sz val="16"/>
    </font>
    <font>
      <name val="Segoe UI"/>
      <color rgb="00B0D0B4"/>
      <sz val="9"/>
    </font>
    <font>
      <name val="Segoe UI Semibold"/>
      <color rgb="00212521"/>
      <sz val="10"/>
    </font>
    <font>
      <name val="Segoe UI"/>
      <color rgb="00212521"/>
      <sz val="10"/>
    </font>
    <font>
      <name val="Segoe UI"/>
      <color rgb="00606A60"/>
      <sz val="10"/>
    </font>
    <font>
      <name val="Segoe UI Semibold"/>
      <color rgb="00FFFFFF"/>
      <sz val="10"/>
    </font>
    <font>
      <name val="Segoe UI"/>
      <color rgb="00606A60"/>
      <sz val="9"/>
    </font>
    <font>
      <name val="Segoe UI Semibold"/>
      <color rgb="00C00000"/>
      <sz val="10"/>
    </font>
    <font>
      <name val="Segoe UI Semibold"/>
      <color rgb="000D3512"/>
      <sz val="11"/>
    </font>
    <font>
      <name val="Segoe UI"/>
      <color rgb="00C00000"/>
      <sz val="10"/>
    </font>
    <font>
      <name val="Segoe UI"/>
      <i val="1"/>
      <color rgb="00606A60"/>
      <sz val="9"/>
    </font>
    <font>
      <name val="Segoe UI Semibold"/>
      <color rgb="000D3512"/>
      <sz val="12"/>
    </font>
    <font>
      <name val="Segoe UI"/>
      <color rgb="000070C0"/>
      <sz val="10"/>
      <u val="single"/>
    </font>
  </fonts>
  <fills count="6">
    <fill>
      <patternFill/>
    </fill>
    <fill>
      <patternFill patternType="gray125"/>
    </fill>
    <fill>
      <patternFill patternType="solid">
        <fgColor rgb="000D3512"/>
        <bgColor rgb="000D3512"/>
      </patternFill>
    </fill>
    <fill>
      <patternFill patternType="solid">
        <fgColor rgb="00FFFFCC"/>
        <bgColor rgb="00FFFFCC"/>
      </patternFill>
    </fill>
    <fill>
      <patternFill patternType="solid">
        <fgColor rgb="00E8E8E8"/>
        <bgColor rgb="00E8E8E8"/>
      </patternFill>
    </fill>
    <fill>
      <patternFill patternType="solid">
        <fgColor rgb="00E2EFDA"/>
        <bgColor rgb="00E2EFDA"/>
      </patternFill>
    </fill>
  </fills>
  <borders count="3">
    <border>
      <left/>
      <right/>
      <top/>
      <bottom/>
      <diagonal/>
    </border>
    <border>
      <left style="thin">
        <color rgb="00C8D4C6"/>
      </left>
      <right style="thin">
        <color rgb="00C8D4C6"/>
      </right>
      <top style="thin">
        <color rgb="00C8D4C6"/>
      </top>
      <bottom style="thin">
        <color rgb="00C8D4C6"/>
      </bottom>
    </border>
    <border>
      <top style="medium">
        <color rgb="000D3512"/>
      </top>
    </border>
  </borders>
  <cellStyleXfs count="1">
    <xf numFmtId="0" fontId="0" fillId="0" borderId="0"/>
  </cellStyleXfs>
  <cellXfs count="47">
    <xf numFmtId="0" fontId="0" fillId="0" borderId="0" pivotButton="0" quotePrefix="0" xfId="0"/>
    <xf numFmtId="0" fontId="1" fillId="2" borderId="0" pivotButton="0" quotePrefix="0" xfId="0"/>
    <xf numFmtId="0" fontId="0" fillId="2" borderId="0" pivotButton="0" quotePrefix="0" xfId="0"/>
    <xf numFmtId="0" fontId="2" fillId="2" borderId="0" pivotButton="0" quotePrefix="0" xfId="0"/>
    <xf numFmtId="0" fontId="7" fillId="0" borderId="0" applyAlignment="1" pivotButton="0" quotePrefix="0" xfId="0">
      <alignment horizontal="center" vertical="bottom" wrapText="1"/>
    </xf>
    <xf numFmtId="1" fontId="3" fillId="4" borderId="1" applyAlignment="1" pivotButton="0" quotePrefix="0" xfId="0">
      <alignment horizontal="center"/>
    </xf>
    <xf numFmtId="4" fontId="3" fillId="4" borderId="1" applyAlignment="1" pivotButton="0" quotePrefix="0" xfId="0">
      <alignment horizontal="center"/>
    </xf>
    <xf numFmtId="4" fontId="8" fillId="4" borderId="1" applyAlignment="1" pivotButton="0" quotePrefix="0" xfId="0">
      <alignment horizontal="center"/>
    </xf>
    <xf numFmtId="1" fontId="8" fillId="4" borderId="1" applyAlignment="1" pivotButton="0" quotePrefix="0" xfId="0">
      <alignment horizontal="center"/>
    </xf>
    <xf numFmtId="0" fontId="6" fillId="2" borderId="1" applyAlignment="1" pivotButton="0" quotePrefix="0" xfId="0">
      <alignment horizontal="center" vertical="center" wrapText="1"/>
    </xf>
    <xf numFmtId="1" fontId="4" fillId="3" borderId="1" applyAlignment="1" pivotButton="0" quotePrefix="0" xfId="0">
      <alignment horizontal="center"/>
    </xf>
    <xf numFmtId="49" fontId="4" fillId="4" borderId="1" applyAlignment="1" pivotButton="0" quotePrefix="0" xfId="0">
      <alignment horizontal="center"/>
    </xf>
    <xf numFmtId="165" fontId="4" fillId="3" borderId="1" pivotButton="0" quotePrefix="0" xfId="0"/>
    <xf numFmtId="49" fontId="4" fillId="3" borderId="1" pivotButton="0" quotePrefix="0" xfId="0"/>
    <xf numFmtId="164" fontId="4" fillId="3" borderId="1" pivotButton="0" quotePrefix="0" xfId="0"/>
    <xf numFmtId="9" fontId="4" fillId="3" borderId="1" applyAlignment="1" pivotButton="0" quotePrefix="0" xfId="0">
      <alignment horizontal="center"/>
    </xf>
    <xf numFmtId="164" fontId="4" fillId="4" borderId="1" pivotButton="0" quotePrefix="0" xfId="0"/>
    <xf numFmtId="1" fontId="4" fillId="4" borderId="1" applyAlignment="1" pivotButton="0" quotePrefix="0" xfId="0">
      <alignment horizontal="center"/>
    </xf>
    <xf numFmtId="165" fontId="4" fillId="4" borderId="1" pivotButton="0" quotePrefix="0" xfId="0"/>
    <xf numFmtId="4" fontId="4" fillId="3" borderId="1" pivotButton="0" quotePrefix="0" xfId="0"/>
    <xf numFmtId="49" fontId="4" fillId="4" borderId="1" pivotButton="0" quotePrefix="0" xfId="0"/>
    <xf numFmtId="0" fontId="3" fillId="0" borderId="0" pivotButton="0" quotePrefix="0" xfId="0"/>
    <xf numFmtId="49" fontId="4" fillId="3" borderId="1" applyAlignment="1" pivotButton="0" quotePrefix="0" xfId="0">
      <alignment horizontal="center"/>
    </xf>
    <xf numFmtId="0" fontId="5" fillId="0" borderId="0" pivotButton="0" quotePrefix="0" xfId="0"/>
    <xf numFmtId="4" fontId="4" fillId="4" borderId="1" pivotButton="0" quotePrefix="0" xfId="0"/>
    <xf numFmtId="1" fontId="3" fillId="3" borderId="1" applyAlignment="1" pivotButton="0" quotePrefix="0" xfId="0">
      <alignment horizontal="center"/>
    </xf>
    <xf numFmtId="0" fontId="9" fillId="0" borderId="0" pivotButton="0" quotePrefix="0" xfId="0"/>
    <xf numFmtId="49" fontId="4" fillId="0" borderId="1" pivotButton="0" quotePrefix="0" xfId="0"/>
    <xf numFmtId="1" fontId="4" fillId="0" borderId="1" applyAlignment="1" pivotButton="0" quotePrefix="0" xfId="0">
      <alignment horizontal="center"/>
    </xf>
    <xf numFmtId="164" fontId="4" fillId="0" borderId="1" pivotButton="0" quotePrefix="0" xfId="0"/>
    <xf numFmtId="0" fontId="4" fillId="0" borderId="1" pivotButton="0" quotePrefix="0" xfId="0"/>
    <xf numFmtId="4" fontId="4" fillId="0" borderId="1" pivotButton="0" quotePrefix="0" xfId="0"/>
    <xf numFmtId="49" fontId="4" fillId="5" borderId="1" pivotButton="0" quotePrefix="0" xfId="0"/>
    <xf numFmtId="1" fontId="4" fillId="5" borderId="1" applyAlignment="1" pivotButton="0" quotePrefix="0" xfId="0">
      <alignment horizontal="center"/>
    </xf>
    <xf numFmtId="164" fontId="4" fillId="5" borderId="1" pivotButton="0" quotePrefix="0" xfId="0"/>
    <xf numFmtId="0" fontId="8" fillId="0" borderId="1" pivotButton="0" quotePrefix="0" xfId="0"/>
    <xf numFmtId="1" fontId="10" fillId="0" borderId="1" applyAlignment="1" pivotButton="0" quotePrefix="0" xfId="0">
      <alignment horizontal="center"/>
    </xf>
    <xf numFmtId="4" fontId="10" fillId="0" borderId="1" pivotButton="0" quotePrefix="0" xfId="0"/>
    <xf numFmtId="1" fontId="3" fillId="0" borderId="2" applyAlignment="1" pivotButton="0" quotePrefix="0" xfId="0">
      <alignment horizontal="center"/>
    </xf>
    <xf numFmtId="4" fontId="3" fillId="0" borderId="2" pivotButton="0" quotePrefix="0" xfId="0"/>
    <xf numFmtId="0" fontId="11" fillId="0" borderId="0" applyAlignment="1" pivotButton="0" quotePrefix="0" xfId="0">
      <alignment vertical="top" wrapText="1"/>
    </xf>
    <xf numFmtId="164" fontId="3" fillId="0" borderId="2" pivotButton="0" quotePrefix="0" xfId="0"/>
    <xf numFmtId="0" fontId="12" fillId="0" borderId="0" applyAlignment="1" pivotButton="0" quotePrefix="0" xfId="0">
      <alignment vertical="top" wrapText="1"/>
    </xf>
    <xf numFmtId="0" fontId="0" fillId="3" borderId="1" pivotButton="0" quotePrefix="0" xfId="0"/>
    <xf numFmtId="0" fontId="4" fillId="0" borderId="0" applyAlignment="1" pivotButton="0" quotePrefix="0" xfId="0">
      <alignment vertical="top" wrapText="1"/>
    </xf>
    <xf numFmtId="0" fontId="0" fillId="4" borderId="1" pivotButton="0" quotePrefix="0" xfId="0"/>
    <xf numFmtId="0" fontId="13" fillId="0" borderId="0" applyAlignment="1" pivotButton="0" quotePrefix="0" xfId="0">
      <alignment vertical="top" wrapText="1"/>
    </xf>
  </cellXfs>
  <cellStyles count="1">
    <cellStyle name="Normal" xfId="0" builtinId="0" hidden="0"/>
  </cellStyles>
  <dxfs count="5">
    <dxf>
      <font>
        <name val="Segoe UI"/>
        <b val="1"/>
        <color rgb="00FFFFFF"/>
      </font>
      <fill>
        <patternFill patternType="solid">
          <fgColor rgb="00C00000"/>
          <bgColor rgb="00C00000"/>
        </patternFill>
      </fill>
    </dxf>
    <dxf>
      <font>
        <name val="Segoe UI"/>
        <b val="1"/>
        <color rgb="00FFFFFF"/>
      </font>
      <fill>
        <patternFill patternType="solid">
          <fgColor rgb="0000B050"/>
          <bgColor rgb="0000B050"/>
        </patternFill>
      </fill>
    </dxf>
    <dxf>
      <font>
        <name val="Segoe UI"/>
        <b val="1"/>
        <color rgb="00FFFFFF"/>
      </font>
      <fill>
        <patternFill patternType="solid">
          <fgColor rgb="000070C0"/>
          <bgColor rgb="000070C0"/>
        </patternFill>
      </fill>
    </dxf>
    <dxf>
      <font>
        <name val="Segoe UI"/>
        <b val="1"/>
        <color rgb="00212521"/>
      </font>
      <fill>
        <patternFill patternType="solid">
          <fgColor rgb="00FFC000"/>
          <bgColor rgb="00FFC000"/>
        </patternFill>
      </fill>
    </dxf>
    <dxf>
      <font>
        <name val="Segoe UI"/>
        <b val="1"/>
        <color rgb="00C0000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omments/comment1.xml><?xml version="1.0" encoding="utf-8"?>
<comments xmlns="http://schemas.openxmlformats.org/spreadsheetml/2006/main">
  <authors>
    <author>ExcelDok</author>
  </authors>
  <commentList>
    <comment ref="A6" authorId="0" shapeId="0">
      <text>
        <t>Laufende Nummer als ganze Zahl: 1, 2, 3 ... Die nächste freie steht oben in der Leiste. Auch Gutschriften und Stornos bekommen eine eigene Nummer.</t>
      </text>
    </comment>
    <comment ref="B6" authorId="0" shapeId="0">
      <text>
        <t>Präfix und laufende Nummer aus dem Blatt Einstellungen. So steht sie auf der Rechnung.</t>
      </text>
    </comment>
    <comment ref="C6" authorId="0" shapeId="0">
      <text>
        <t>Datum auf der Rechnung. Ab hier zählt das Zahlungsziel, danach richtet sich die Auswertung je Monat.</t>
      </text>
    </comment>
    <comment ref="D6" authorId="0" shapeId="0">
      <text>
        <t>Aus der Liste wählen. Neue Kunden im Blatt Kunden anlegen, dann gilt ihr Zahlungsziel automatisch.</t>
      </text>
    </comment>
    <comment ref="E6" authorId="0" shapeId="0">
      <text>
        <t>Was hast du geliefert oder geleistet? Bei einer Gutschrift: 'Gutschrift zu RE-...'.</t>
      </text>
    </comment>
    <comment ref="F6" authorId="0" shapeId="0">
      <text>
        <t>Nettobetrag der Rechnung. Gutschrift oder Storno mit Minus eintragen. Zwei Steuersätze auf einer Rechnung: zwei Zeilen, die zweite mit derselben Nr. (der Hinweis 'Nummer doppelt' ist dann in Ordnung).</t>
      </text>
    </comment>
    <comment ref="G6" authorId="0" shapeId="0">
      <text>
        <t>19 %, 7 % oder 0 %. Als Kleinunternehmer immer 0 %.</t>
      </text>
    </comment>
    <comment ref="H6" authorId="0" shapeId="0">
      <text>
        <t>Netto mal Steuersatz, auf Cent gerundet.</t>
      </text>
    </comment>
    <comment ref="I6" authorId="0" shapeId="0">
      <text>
        <t>Netto plus Umsatzsteuer: so viel muss der Kunde zahlen.</t>
      </text>
    </comment>
    <comment ref="J6" authorId="0" shapeId="0">
      <text>
        <t>Zahlungsziel aus dem Blatt Kunden, sonst das Standard-Zahlungsziel aus den Einstellungen.</t>
      </text>
    </comment>
    <comment ref="K6" authorId="0" shapeId="0">
      <text>
        <t>Rechnungsdatum plus Zahlungsziel.</t>
      </text>
    </comment>
    <comment ref="L6" authorId="0" shapeId="0">
      <text>
        <t>Tag des Zahlungseingangs. Bei mehreren Teilzahlungen der Tag der letzten.</t>
      </text>
    </comment>
    <comment ref="M6" authorId="0" shapeId="0">
      <text>
        <t>Leer lassen, wenn voll bezahlt. Bei Teilzahlungen die Summe aller Eingänge eintragen.</t>
      </text>
    </comment>
    <comment ref="N6" authorId="0" shapeId="0">
      <text>
        <t>Was noch offen ist.</t>
      </text>
    </comment>
    <comment ref="O6" authorId="0" shapeId="0">
      <text>
        <t>offen, überfällig, teilbezahlt, bezahlt oder Gutschrift.</t>
      </text>
    </comment>
    <comment ref="P6" authorId="0" shapeId="0">
      <text>
        <t>Wie viele Tage die Fälligkeit vorbei ist, solange noch etwas offen ist.</t>
      </text>
    </comment>
    <comment ref="Q6" authorId="0" shapeId="0">
      <text>
        <t>Meldet doppelte Nummern, Lücken in der Nummernfolge, Kunden, die nicht in der Kundenliste stehen, und Zahlungen ohne Datum.</t>
      </text>
    </comment>
    <comment ref="R6" authorId="0" shapeId="0">
      <text>
        <t>Was du dir zu dieser Rechnung merken willst, zum Beispiel 'Zahlung zugesagt bis 15.'.</t>
      </text>
    </comment>
  </commentList>
</comments>
</file>

<file path=xl/comments/comment2.xml><?xml version="1.0" encoding="utf-8"?>
<comments xmlns="http://schemas.openxmlformats.org/spreadsheetml/2006/main">
  <authors>
    <author>ExcelDok</author>
  </authors>
  <commentList>
    <comment ref="B4" authorId="0" shapeId="0">
      <text>
        <t>Steht vor jeder laufenden Nummer, zum Beispiel RE-2026-. Darf auch leer sein.</t>
      </text>
    </comment>
    <comment ref="B5" authorId="0" shapeId="0">
      <text>
        <t>4 ergibt 0001, 0002 ... Führende Nullen sind nur Optik, gezählt wird die Zahl.</t>
      </text>
    </comment>
    <comment ref="B6" authorId="0" shapeId="0">
      <text>
        <t>Gilt für Kunden, die im Blatt Kunden kein eigenes Zahlungsziel haben oder dort nicht stehen.</t>
      </text>
    </comment>
  </commentList>
</comments>
</file>

<file path=xl/comments/comment3.xml><?xml version="1.0" encoding="utf-8"?>
<comments xmlns="http://schemas.openxmlformats.org/spreadsheetml/2006/main">
  <authors>
    <author>ExcelDok</author>
  </authors>
  <commentList>
    <comment ref="A5" authorId="0" shapeId="0">
      <text>
        <t>Name genau so, wie er im Ausgangsbuch ausgewählt wird. Jeden Kunden nur einmal anlegen.</t>
      </text>
    </comment>
    <comment ref="D5" authorId="0" shapeId="0">
      <text>
        <t>Was mit diesem Kunden vereinbart ist, zum Beispiel 30. Leer lassen für das Standard-Zahlungsziel.</t>
      </text>
    </comment>
    <comment ref="E5" authorId="0" shapeId="0">
      <text>
        <t>Nötig bei Kunden im EU-Ausland (Reverse Charge).</t>
      </text>
    </comment>
    <comment ref="K5" authorId="0" shapeId="0">
      <text>
        <t>Der Teil von 'Noch offen', dessen Fälligkeit vorbei ist.</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2.xml.rels><Relationships xmlns="http://schemas.openxmlformats.org/package/2006/relationships"><Relationship Type="http://schemas.openxmlformats.org/officeDocument/2006/relationships/comments" Target="/xl/comments/comment2.xml" Id="comments"/><Relationship Type="http://schemas.openxmlformats.org/officeDocument/2006/relationships/vmlDrawing" Target="/xl/drawings/commentsDrawing2.vml" Id="anysvml"/></Relationships>
</file>

<file path=xl/worksheets/_rels/sheet3.xml.rels><Relationships xmlns="http://schemas.openxmlformats.org/package/2006/relationships"><Relationship Type="http://schemas.openxmlformats.org/officeDocument/2006/relationships/comments" Target="/xl/comments/comment3.xml" Id="comments"/><Relationship Type="http://schemas.openxmlformats.org/officeDocument/2006/relationships/vmlDrawing" Target="/xl/drawings/commentsDrawing3.vml" Id="anysvml"/></Relationships>
</file>

<file path=xl/worksheets/_rels/sheet5.xml.rels><Relationships xmlns="http://schemas.openxmlformats.org/package/2006/relationships"><Relationship Type="http://schemas.openxmlformats.org/officeDocument/2006/relationships/hyperlink" Target="https://exceldok.de/chefzentrale/" TargetMode="External" Id="rId1"/></Relationships>
</file>

<file path=xl/worksheets/sheet1.xml><?xml version="1.0" encoding="utf-8"?>
<worksheet xmlns="http://schemas.openxmlformats.org/spreadsheetml/2006/main">
  <sheetPr>
    <tabColor rgb="001A6A24"/>
    <outlinePr summaryBelow="1" summaryRight="1"/>
    <pageSetUpPr fitToPage="1"/>
  </sheetPr>
  <dimension ref="A1:R506"/>
  <sheetViews>
    <sheetView showGridLines="0" workbookViewId="0">
      <pane xSplit="3" ySplit="6" topLeftCell="D7" activePane="bottomRight" state="frozen"/>
      <selection pane="topRight"/>
      <selection pane="bottomLeft"/>
      <selection pane="bottomRight" activeCell="A1" sqref="A1"/>
    </sheetView>
  </sheetViews>
  <sheetFormatPr baseColWidth="8" defaultRowHeight="15"/>
  <cols>
    <col width="7" customWidth="1" min="1" max="1"/>
    <col width="17" customWidth="1" min="2" max="2"/>
    <col width="11" customWidth="1" min="3" max="3"/>
    <col width="30" customWidth="1" min="4" max="4"/>
    <col width="28" customWidth="1" min="5" max="5"/>
    <col width="11" customWidth="1" min="6" max="6"/>
    <col width="8" customWidth="1" min="7" max="7"/>
    <col width="10" customWidth="1" min="8" max="8"/>
    <col width="11" customWidth="1" min="9" max="9"/>
    <col width="8" customWidth="1" min="10" max="10"/>
    <col width="11" customWidth="1" min="11" max="11"/>
    <col width="11" customWidth="1" min="12" max="12"/>
    <col width="11" customWidth="1" min="13" max="13"/>
    <col width="10" customWidth="1" min="14" max="14"/>
    <col width="13" customWidth="1" min="15" max="15"/>
    <col width="10" customWidth="1" min="16" max="16"/>
    <col width="24" customWidth="1" min="17" max="17"/>
    <col width="28" customWidth="1" min="18" max="18"/>
  </cols>
  <sheetData>
    <row r="1" ht="30" customHeight="1">
      <c r="A1" s="1" t="inlineStr">
        <is>
          <t>Rechnungsausgangsbuch</t>
        </is>
      </c>
      <c r="B1" s="2" t="n"/>
      <c r="C1" s="2" t="n"/>
      <c r="D1" s="2" t="n"/>
      <c r="E1" s="2" t="n"/>
      <c r="F1" s="2" t="n"/>
      <c r="G1" s="2" t="n"/>
      <c r="H1" s="2" t="n"/>
      <c r="I1" s="2" t="n"/>
      <c r="J1" s="2" t="n"/>
      <c r="K1" s="2" t="n"/>
      <c r="L1" s="2" t="n"/>
      <c r="M1" s="2" t="n"/>
      <c r="N1" s="2" t="n"/>
      <c r="O1" s="2" t="n"/>
      <c r="P1" s="2" t="n"/>
      <c r="Q1" s="2" t="n"/>
      <c r="R1" s="2" t="n"/>
    </row>
    <row r="2" ht="18" customHeight="1">
      <c r="A2" s="3" t="inlineStr">
        <is>
          <t>Kostenlose Vorlage von ExcelDok · exceldok.de · hellgelbe Felder ausfüllen, graue rechnen selbst · Erklärung im Blatt Anleitung</t>
        </is>
      </c>
      <c r="B2" s="2" t="n"/>
      <c r="C2" s="2" t="n"/>
      <c r="D2" s="2" t="n"/>
      <c r="E2" s="2" t="n"/>
      <c r="F2" s="2" t="n"/>
      <c r="G2" s="2" t="n"/>
      <c r="H2" s="2" t="n"/>
      <c r="I2" s="2" t="n"/>
      <c r="J2" s="2" t="n"/>
      <c r="K2" s="2" t="n"/>
      <c r="L2" s="2" t="n"/>
      <c r="M2" s="2" t="n"/>
      <c r="N2" s="2" t="n"/>
      <c r="O2" s="2" t="n"/>
      <c r="P2" s="2" t="n"/>
      <c r="Q2" s="2" t="n"/>
      <c r="R2" s="2" t="n"/>
    </row>
    <row r="3" ht="30" customHeight="1">
      <c r="A3" s="4" t="inlineStr">
        <is>
          <t>nächste Nr.</t>
        </is>
      </c>
      <c r="F3" s="4" t="inlineStr">
        <is>
          <t>Netto</t>
        </is>
      </c>
      <c r="H3" s="4" t="inlineStr">
        <is>
          <t>USt</t>
        </is>
      </c>
      <c r="I3" s="4" t="inlineStr">
        <is>
          <t>Brutto</t>
        </is>
      </c>
      <c r="N3" s="4" t="inlineStr">
        <is>
          <t>Noch offen</t>
        </is>
      </c>
      <c r="P3" s="4" t="inlineStr">
        <is>
          <t>davon überfällig</t>
        </is>
      </c>
      <c r="Q3" s="4" t="inlineStr">
        <is>
          <t>Zeilen mit Prüfhinweis</t>
        </is>
      </c>
    </row>
    <row r="4">
      <c r="A4" s="5">
        <f>IF(COUNT($A$7:$A$506)=0,1,MAX($A$7:$A$506)+1)</f>
        <v/>
      </c>
      <c r="F4" s="6">
        <f>SUM(F7:F506)</f>
        <v/>
      </c>
      <c r="H4" s="6">
        <f>SUM(H7:H506)</f>
        <v/>
      </c>
      <c r="I4" s="6">
        <f>SUM(I7:I506)</f>
        <v/>
      </c>
      <c r="N4" s="6">
        <f>SUM(N7:N506)</f>
        <v/>
      </c>
      <c r="P4" s="7">
        <f>SUMIF(P7:P506,"&gt;0",N7:N506)</f>
        <v/>
      </c>
      <c r="Q4" s="8">
        <f>COUNTIF(Q7:Q506,"?*")</f>
        <v/>
      </c>
    </row>
    <row r="6" ht="40" customHeight="1">
      <c r="A6" s="9" t="inlineStr">
        <is>
          <t>Nr.</t>
        </is>
      </c>
      <c r="B6" s="9" t="inlineStr">
        <is>
          <t>Rechnungsnummer</t>
        </is>
      </c>
      <c r="C6" s="9" t="inlineStr">
        <is>
          <t>Rechnungs­datum</t>
        </is>
      </c>
      <c r="D6" s="9" t="inlineStr">
        <is>
          <t>Kunde</t>
        </is>
      </c>
      <c r="E6" s="9" t="inlineStr">
        <is>
          <t>Leistung</t>
        </is>
      </c>
      <c r="F6" s="9" t="inlineStr">
        <is>
          <t>Netto (€)</t>
        </is>
      </c>
      <c r="G6" s="9" t="inlineStr">
        <is>
          <t>USt-Satz</t>
        </is>
      </c>
      <c r="H6" s="9" t="inlineStr">
        <is>
          <t>USt (€)</t>
        </is>
      </c>
      <c r="I6" s="9" t="inlineStr">
        <is>
          <t>Brutto (€)</t>
        </is>
      </c>
      <c r="J6" s="9" t="inlineStr">
        <is>
          <t>Ziel (Tage)</t>
        </is>
      </c>
      <c r="K6" s="9" t="inlineStr">
        <is>
          <t>Fällig am</t>
        </is>
      </c>
      <c r="L6" s="9" t="inlineStr">
        <is>
          <t>Bezahlt am</t>
        </is>
      </c>
      <c r="M6" s="9" t="inlineStr">
        <is>
          <t>Bezahlt (€)</t>
        </is>
      </c>
      <c r="N6" s="9" t="inlineStr">
        <is>
          <t>Rest (€)</t>
        </is>
      </c>
      <c r="O6" s="9" t="inlineStr">
        <is>
          <t>Status</t>
        </is>
      </c>
      <c r="P6" s="9" t="inlineStr">
        <is>
          <t>Tage überfällig</t>
        </is>
      </c>
      <c r="Q6" s="9" t="inlineStr">
        <is>
          <t>Prüfhinweis</t>
        </is>
      </c>
      <c r="R6" s="9" t="inlineStr">
        <is>
          <t>Notiz</t>
        </is>
      </c>
    </row>
    <row r="7">
      <c r="A7" s="10" t="n">
        <v>1</v>
      </c>
      <c r="B7" s="11">
        <f>IF(A7="","",Einstellungen!$B$4&amp;TEXT(A7,REPT("0",Einstellungen!$B$5)))</f>
        <v/>
      </c>
      <c r="C7" s="12" t="n">
        <v>46264</v>
      </c>
      <c r="D7" s="13" t="inlineStr">
        <is>
          <t>Muster Bäckerei GmbH</t>
        </is>
      </c>
      <c r="E7" s="13" t="inlineStr">
        <is>
          <t>Kassensystem eingerichtet</t>
        </is>
      </c>
      <c r="F7" s="14" t="n">
        <v>850</v>
      </c>
      <c r="G7" s="15" t="n">
        <v>0.19</v>
      </c>
      <c r="H7" s="16">
        <f>IF(F7="","",ROUND(F7*N(G7),2))</f>
        <v/>
      </c>
      <c r="I7" s="16">
        <f>IF(F7="","",F7+N(H7))</f>
        <v/>
      </c>
      <c r="J7" s="17">
        <f>IF(F7="","",IFERROR(IF(INDEX(Kunden!$D$6:$D$205,MATCH(D7,Kunden!$A$6:$A$205,0))="",Einstellungen!$B$6,INDEX(Kunden!$D$6:$D$205,MATCH(D7,Kunden!$A$6:$A$205,0))),Einstellungen!$B$6))</f>
        <v/>
      </c>
      <c r="K7" s="18">
        <f>IF(OR(F7="",C7=""),"",C7+J7)</f>
        <v/>
      </c>
      <c r="L7" s="12" t="n">
        <v>46274</v>
      </c>
      <c r="M7" s="19" t="n"/>
      <c r="N7" s="16">
        <f>IF(F7="","",IF(O7="bezahlt",0,I7-N(M7)))</f>
        <v/>
      </c>
      <c r="O7" s="11">
        <f>IF(F7="","",IF(I7&lt;0,IF(OR(L7&lt;&gt;"",M7&lt;&gt;""),"bezahlt","Gutschrift"),IF(OR(L7&lt;&gt;"",M7&lt;&gt;""),IF(OR(M7="",N(M7)&gt;=I7-0.005),"bezahlt","teilbezahlt"),IF(IF(K7="",FALSE,TODAY()&gt;K7),"überfällig","offen"))))</f>
        <v/>
      </c>
      <c r="P7" s="17">
        <f>IF(OR(F7="",K7=""),"",IF(AND(N(N7)&gt;0.005,TODAY()&gt;K7),TODAY()-K7,""))</f>
        <v/>
      </c>
      <c r="Q7" s="20">
        <f>IF(AND(A7="",F7=""),"",IF(A7="","Nummer fehlt",IF(COUNTIF($A$7:$A$506,A7)&gt;1,"Nummer doppelt",IF(AND(A7&gt;MIN($A$7:$A$506),COUNTIF($A$7:$A$506,A7-1)=0),"Lücke vor dieser Nummer",IF(C7="","Datum fehlt",IF(D7="","Kunde fehlt",IF(ISNA(MATCH(D7,Kunden!$A$6:$A$205,0)),"Kunde nicht in der Liste",IF(AND(M7&lt;&gt;"",L7=""),"Zahlungsdatum fehlt",""))))))))</f>
        <v/>
      </c>
      <c r="R7" s="13" t="inlineStr">
        <is>
          <t>Beispiel: pünktlich bezahlt</t>
        </is>
      </c>
    </row>
    <row r="8">
      <c r="A8" s="10" t="n">
        <v>2</v>
      </c>
      <c r="B8" s="11">
        <f>IF(A8="","",Einstellungen!$B$4&amp;TEXT(A8,REPT("0",Einstellungen!$B$5)))</f>
        <v/>
      </c>
      <c r="C8" s="12" t="n">
        <v>46284</v>
      </c>
      <c r="D8" s="13" t="inlineStr">
        <is>
          <t>Muster Planungsbüro KG</t>
        </is>
      </c>
      <c r="E8" s="13" t="inlineStr">
        <is>
          <t>Beratung vor Ort, 6 Stunden</t>
        </is>
      </c>
      <c r="F8" s="14" t="n">
        <v>540</v>
      </c>
      <c r="G8" s="15" t="n">
        <v>0.19</v>
      </c>
      <c r="H8" s="16">
        <f>IF(F8="","",ROUND(F8*N(G8),2))</f>
        <v/>
      </c>
      <c r="I8" s="16">
        <f>IF(F8="","",F8+N(H8))</f>
        <v/>
      </c>
      <c r="J8" s="17">
        <f>IF(F8="","",IFERROR(IF(INDEX(Kunden!$D$6:$D$205,MATCH(D8,Kunden!$A$6:$A$205,0))="",Einstellungen!$B$6,INDEX(Kunden!$D$6:$D$205,MATCH(D8,Kunden!$A$6:$A$205,0))),Einstellungen!$B$6))</f>
        <v/>
      </c>
      <c r="K8" s="18">
        <f>IF(OR(F8="",C8=""),"",C8+J8)</f>
        <v/>
      </c>
      <c r="L8" s="12" t="n"/>
      <c r="M8" s="19" t="n"/>
      <c r="N8" s="16">
        <f>IF(F8="","",IF(O8="bezahlt",0,I8-N(M8)))</f>
        <v/>
      </c>
      <c r="O8" s="11">
        <f>IF(F8="","",IF(I8&lt;0,IF(OR(L8&lt;&gt;"",M8&lt;&gt;""),"bezahlt","Gutschrift"),IF(OR(L8&lt;&gt;"",M8&lt;&gt;""),IF(OR(M8="",N(M8)&gt;=I8-0.005),"bezahlt","teilbezahlt"),IF(IF(K8="",FALSE,TODAY()&gt;K8),"überfällig","offen"))))</f>
        <v/>
      </c>
      <c r="P8" s="17">
        <f>IF(OR(F8="",K8=""),"",IF(AND(N(N8)&gt;0.005,TODAY()&gt;K8),TODAY()-K8,""))</f>
        <v/>
      </c>
      <c r="Q8" s="20">
        <f>IF(AND(A8="",F8=""),"",IF(A8="","Nummer fehlt",IF(COUNTIF($A$7:$A$506,A8)&gt;1,"Nummer doppelt",IF(AND(A8&gt;MIN($A$7:$A$506),COUNTIF($A$7:$A$506,A8-1)=0),"Lücke vor dieser Nummer",IF(C8="","Datum fehlt",IF(D8="","Kunde fehlt",IF(ISNA(MATCH(D8,Kunden!$A$6:$A$205,0)),"Kunde nicht in der Liste",IF(AND(M8&lt;&gt;"",L8=""),"Zahlungsdatum fehlt",""))))))))</f>
        <v/>
      </c>
      <c r="R8" s="13" t="inlineStr">
        <is>
          <t>Beispiel: überfällig</t>
        </is>
      </c>
    </row>
    <row r="9">
      <c r="A9" s="10" t="n">
        <v>3</v>
      </c>
      <c r="B9" s="11">
        <f>IF(A9="","",Einstellungen!$B$4&amp;TEXT(A9,REPT("0",Einstellungen!$B$5)))</f>
        <v/>
      </c>
      <c r="C9" s="12" t="n">
        <v>46309</v>
      </c>
      <c r="D9" s="13" t="inlineStr">
        <is>
          <t>Muster Hausverwaltung</t>
        </is>
      </c>
      <c r="E9" s="13" t="inlineStr">
        <is>
          <t>Wartung Heizungsanlage</t>
        </is>
      </c>
      <c r="F9" s="14" t="n">
        <v>1200</v>
      </c>
      <c r="G9" s="15" t="n">
        <v>0.19</v>
      </c>
      <c r="H9" s="16">
        <f>IF(F9="","",ROUND(F9*N(G9),2))</f>
        <v/>
      </c>
      <c r="I9" s="16">
        <f>IF(F9="","",F9+N(H9))</f>
        <v/>
      </c>
      <c r="J9" s="17">
        <f>IF(F9="","",IFERROR(IF(INDEX(Kunden!$D$6:$D$205,MATCH(D9,Kunden!$A$6:$A$205,0))="",Einstellungen!$B$6,INDEX(Kunden!$D$6:$D$205,MATCH(D9,Kunden!$A$6:$A$205,0))),Einstellungen!$B$6))</f>
        <v/>
      </c>
      <c r="K9" s="18">
        <f>IF(OR(F9="",C9=""),"",C9+J9)</f>
        <v/>
      </c>
      <c r="L9" s="12" t="n">
        <v>46328</v>
      </c>
      <c r="M9" s="19" t="n">
        <v>700</v>
      </c>
      <c r="N9" s="16">
        <f>IF(F9="","",IF(O9="bezahlt",0,I9-N(M9)))</f>
        <v/>
      </c>
      <c r="O9" s="11">
        <f>IF(F9="","",IF(I9&lt;0,IF(OR(L9&lt;&gt;"",M9&lt;&gt;""),"bezahlt","Gutschrift"),IF(OR(L9&lt;&gt;"",M9&lt;&gt;""),IF(OR(M9="",N(M9)&gt;=I9-0.005),"bezahlt","teilbezahlt"),IF(IF(K9="",FALSE,TODAY()&gt;K9),"überfällig","offen"))))</f>
        <v/>
      </c>
      <c r="P9" s="17">
        <f>IF(OR(F9="",K9=""),"",IF(AND(N(N9)&gt;0.005,TODAY()&gt;K9),TODAY()-K9,""))</f>
        <v/>
      </c>
      <c r="Q9" s="20">
        <f>IF(AND(A9="",F9=""),"",IF(A9="","Nummer fehlt",IF(COUNTIF($A$7:$A$506,A9)&gt;1,"Nummer doppelt",IF(AND(A9&gt;MIN($A$7:$A$506),COUNTIF($A$7:$A$506,A9-1)=0),"Lücke vor dieser Nummer",IF(C9="","Datum fehlt",IF(D9="","Kunde fehlt",IF(ISNA(MATCH(D9,Kunden!$A$6:$A$205,0)),"Kunde nicht in der Liste",IF(AND(M9&lt;&gt;"",L9=""),"Zahlungsdatum fehlt",""))))))))</f>
        <v/>
      </c>
      <c r="R9" s="13" t="inlineStr">
        <is>
          <t>Beispiel: Rest zugesagt</t>
        </is>
      </c>
    </row>
    <row r="10">
      <c r="A10" s="10" t="n">
        <v>4</v>
      </c>
      <c r="B10" s="11">
        <f>IF(A10="","",Einstellungen!$B$4&amp;TEXT(A10,REPT("0",Einstellungen!$B$5)))</f>
        <v/>
      </c>
      <c r="C10" s="12" t="n">
        <v>46326</v>
      </c>
      <c r="D10" s="13" t="inlineStr">
        <is>
          <t>Muster Bäckerei GmbH</t>
        </is>
      </c>
      <c r="E10" s="13" t="inlineStr">
        <is>
          <t>Fachbuch Kassenführung</t>
        </is>
      </c>
      <c r="F10" s="14" t="n">
        <v>39.9</v>
      </c>
      <c r="G10" s="15" t="n">
        <v>0.07000000000000001</v>
      </c>
      <c r="H10" s="16">
        <f>IF(F10="","",ROUND(F10*N(G10),2))</f>
        <v/>
      </c>
      <c r="I10" s="16">
        <f>IF(F10="","",F10+N(H10))</f>
        <v/>
      </c>
      <c r="J10" s="17">
        <f>IF(F10="","",IFERROR(IF(INDEX(Kunden!$D$6:$D$205,MATCH(D10,Kunden!$A$6:$A$205,0))="",Einstellungen!$B$6,INDEX(Kunden!$D$6:$D$205,MATCH(D10,Kunden!$A$6:$A$205,0))),Einstellungen!$B$6))</f>
        <v/>
      </c>
      <c r="K10" s="18">
        <f>IF(OR(F10="",C10=""),"",C10+J10)</f>
        <v/>
      </c>
      <c r="L10" s="12" t="n"/>
      <c r="M10" s="19" t="n"/>
      <c r="N10" s="16">
        <f>IF(F10="","",IF(O10="bezahlt",0,I10-N(M10)))</f>
        <v/>
      </c>
      <c r="O10" s="11">
        <f>IF(F10="","",IF(I10&lt;0,IF(OR(L10&lt;&gt;"",M10&lt;&gt;""),"bezahlt","Gutschrift"),IF(OR(L10&lt;&gt;"",M10&lt;&gt;""),IF(OR(M10="",N(M10)&gt;=I10-0.005),"bezahlt","teilbezahlt"),IF(IF(K10="",FALSE,TODAY()&gt;K10),"überfällig","offen"))))</f>
        <v/>
      </c>
      <c r="P10" s="17">
        <f>IF(OR(F10="",K10=""),"",IF(AND(N(N10)&gt;0.005,TODAY()&gt;K10),TODAY()-K10,""))</f>
        <v/>
      </c>
      <c r="Q10" s="20">
        <f>IF(AND(A10="",F10=""),"",IF(A10="","Nummer fehlt",IF(COUNTIF($A$7:$A$506,A10)&gt;1,"Nummer doppelt",IF(AND(A10&gt;MIN($A$7:$A$506),COUNTIF($A$7:$A$506,A10-1)=0),"Lücke vor dieser Nummer",IF(C10="","Datum fehlt",IF(D10="","Kunde fehlt",IF(ISNA(MATCH(D10,Kunden!$A$6:$A$205,0)),"Kunde nicht in der Liste",IF(AND(M10&lt;&gt;"",L10=""),"Zahlungsdatum fehlt",""))))))))</f>
        <v/>
      </c>
      <c r="R10" s="13" t="n"/>
    </row>
    <row r="11">
      <c r="A11" s="10" t="n">
        <v>5</v>
      </c>
      <c r="B11" s="11">
        <f>IF(A11="","",Einstellungen!$B$4&amp;TEXT(A11,REPT("0",Einstellungen!$B$5)))</f>
        <v/>
      </c>
      <c r="C11" s="12" t="n">
        <v>46332</v>
      </c>
      <c r="D11" s="13" t="inlineStr">
        <is>
          <t>Muster Planungsbüro KG</t>
        </is>
      </c>
      <c r="E11" s="13" t="inlineStr">
        <is>
          <t>Beratung am Telefon, 4 Stunden</t>
        </is>
      </c>
      <c r="F11" s="14" t="n">
        <v>360</v>
      </c>
      <c r="G11" s="15" t="n">
        <v>0.19</v>
      </c>
      <c r="H11" s="16">
        <f>IF(F11="","",ROUND(F11*N(G11),2))</f>
        <v/>
      </c>
      <c r="I11" s="16">
        <f>IF(F11="","",F11+N(H11))</f>
        <v/>
      </c>
      <c r="J11" s="17">
        <f>IF(F11="","",IFERROR(IF(INDEX(Kunden!$D$6:$D$205,MATCH(D11,Kunden!$A$6:$A$205,0))="",Einstellungen!$B$6,INDEX(Kunden!$D$6:$D$205,MATCH(D11,Kunden!$A$6:$A$205,0))),Einstellungen!$B$6))</f>
        <v/>
      </c>
      <c r="K11" s="18">
        <f>IF(OR(F11="",C11=""),"",C11+J11)</f>
        <v/>
      </c>
      <c r="L11" s="12" t="n"/>
      <c r="M11" s="19" t="n"/>
      <c r="N11" s="16">
        <f>IF(F11="","",IF(O11="bezahlt",0,I11-N(M11)))</f>
        <v/>
      </c>
      <c r="O11" s="11">
        <f>IF(F11="","",IF(I11&lt;0,IF(OR(L11&lt;&gt;"",M11&lt;&gt;""),"bezahlt","Gutschrift"),IF(OR(L11&lt;&gt;"",M11&lt;&gt;""),IF(OR(M11="",N(M11)&gt;=I11-0.005),"bezahlt","teilbezahlt"),IF(IF(K11="",FALSE,TODAY()&gt;K11),"überfällig","offen"))))</f>
        <v/>
      </c>
      <c r="P11" s="17">
        <f>IF(OR(F11="",K11=""),"",IF(AND(N(N11)&gt;0.005,TODAY()&gt;K11),TODAY()-K11,""))</f>
        <v/>
      </c>
      <c r="Q11" s="20">
        <f>IF(AND(A11="",F11=""),"",IF(A11="","Nummer fehlt",IF(COUNTIF($A$7:$A$506,A11)&gt;1,"Nummer doppelt",IF(AND(A11&gt;MIN($A$7:$A$506),COUNTIF($A$7:$A$506,A11-1)=0),"Lücke vor dieser Nummer",IF(C11="","Datum fehlt",IF(D11="","Kunde fehlt",IF(ISNA(MATCH(D11,Kunden!$A$6:$A$205,0)),"Kunde nicht in der Liste",IF(AND(M11&lt;&gt;"",L11=""),"Zahlungsdatum fehlt",""))))))))</f>
        <v/>
      </c>
      <c r="R11" s="13" t="n"/>
    </row>
    <row r="12">
      <c r="A12" s="10" t="n"/>
      <c r="B12" s="11">
        <f>IF(A12="","",Einstellungen!$B$4&amp;TEXT(A12,REPT("0",Einstellungen!$B$5)))</f>
        <v/>
      </c>
      <c r="C12" s="12" t="n"/>
      <c r="D12" s="13" t="n"/>
      <c r="E12" s="13" t="n"/>
      <c r="F12" s="14" t="n"/>
      <c r="G12" s="15" t="n"/>
      <c r="H12" s="16">
        <f>IF(F12="","",ROUND(F12*N(G12),2))</f>
        <v/>
      </c>
      <c r="I12" s="16">
        <f>IF(F12="","",F12+N(H12))</f>
        <v/>
      </c>
      <c r="J12" s="17">
        <f>IF(F12="","",IFERROR(IF(INDEX(Kunden!$D$6:$D$205,MATCH(D12,Kunden!$A$6:$A$205,0))="",Einstellungen!$B$6,INDEX(Kunden!$D$6:$D$205,MATCH(D12,Kunden!$A$6:$A$205,0))),Einstellungen!$B$6))</f>
        <v/>
      </c>
      <c r="K12" s="18">
        <f>IF(OR(F12="",C12=""),"",C12+J12)</f>
        <v/>
      </c>
      <c r="L12" s="12" t="n"/>
      <c r="M12" s="19" t="n"/>
      <c r="N12" s="16">
        <f>IF(F12="","",IF(O12="bezahlt",0,I12-N(M12)))</f>
        <v/>
      </c>
      <c r="O12" s="11">
        <f>IF(F12="","",IF(I12&lt;0,IF(OR(L12&lt;&gt;"",M12&lt;&gt;""),"bezahlt","Gutschrift"),IF(OR(L12&lt;&gt;"",M12&lt;&gt;""),IF(OR(M12="",N(M12)&gt;=I12-0.005),"bezahlt","teilbezahlt"),IF(IF(K12="",FALSE,TODAY()&gt;K12),"überfällig","offen"))))</f>
        <v/>
      </c>
      <c r="P12" s="17">
        <f>IF(OR(F12="",K12=""),"",IF(AND(N(N12)&gt;0.005,TODAY()&gt;K12),TODAY()-K12,""))</f>
        <v/>
      </c>
      <c r="Q12" s="20">
        <f>IF(AND(A12="",F12=""),"",IF(A12="","Nummer fehlt",IF(COUNTIF($A$7:$A$506,A12)&gt;1,"Nummer doppelt",IF(AND(A12&gt;MIN($A$7:$A$506),COUNTIF($A$7:$A$506,A12-1)=0),"Lücke vor dieser Nummer",IF(C12="","Datum fehlt",IF(D12="","Kunde fehlt",IF(ISNA(MATCH(D12,Kunden!$A$6:$A$205,0)),"Kunde nicht in der Liste",IF(AND(M12&lt;&gt;"",L12=""),"Zahlungsdatum fehlt",""))))))))</f>
        <v/>
      </c>
      <c r="R12" s="13" t="n"/>
    </row>
    <row r="13">
      <c r="A13" s="10" t="n"/>
      <c r="B13" s="11">
        <f>IF(A13="","",Einstellungen!$B$4&amp;TEXT(A13,REPT("0",Einstellungen!$B$5)))</f>
        <v/>
      </c>
      <c r="C13" s="12" t="n"/>
      <c r="D13" s="13" t="n"/>
      <c r="E13" s="13" t="n"/>
      <c r="F13" s="14" t="n"/>
      <c r="G13" s="15" t="n"/>
      <c r="H13" s="16">
        <f>IF(F13="","",ROUND(F13*N(G13),2))</f>
        <v/>
      </c>
      <c r="I13" s="16">
        <f>IF(F13="","",F13+N(H13))</f>
        <v/>
      </c>
      <c r="J13" s="17">
        <f>IF(F13="","",IFERROR(IF(INDEX(Kunden!$D$6:$D$205,MATCH(D13,Kunden!$A$6:$A$205,0))="",Einstellungen!$B$6,INDEX(Kunden!$D$6:$D$205,MATCH(D13,Kunden!$A$6:$A$205,0))),Einstellungen!$B$6))</f>
        <v/>
      </c>
      <c r="K13" s="18">
        <f>IF(OR(F13="",C13=""),"",C13+J13)</f>
        <v/>
      </c>
      <c r="L13" s="12" t="n"/>
      <c r="M13" s="19" t="n"/>
      <c r="N13" s="16">
        <f>IF(F13="","",IF(O13="bezahlt",0,I13-N(M13)))</f>
        <v/>
      </c>
      <c r="O13" s="11">
        <f>IF(F13="","",IF(I13&lt;0,IF(OR(L13&lt;&gt;"",M13&lt;&gt;""),"bezahlt","Gutschrift"),IF(OR(L13&lt;&gt;"",M13&lt;&gt;""),IF(OR(M13="",N(M13)&gt;=I13-0.005),"bezahlt","teilbezahlt"),IF(IF(K13="",FALSE,TODAY()&gt;K13),"überfällig","offen"))))</f>
        <v/>
      </c>
      <c r="P13" s="17">
        <f>IF(OR(F13="",K13=""),"",IF(AND(N(N13)&gt;0.005,TODAY()&gt;K13),TODAY()-K13,""))</f>
        <v/>
      </c>
      <c r="Q13" s="20">
        <f>IF(AND(A13="",F13=""),"",IF(A13="","Nummer fehlt",IF(COUNTIF($A$7:$A$506,A13)&gt;1,"Nummer doppelt",IF(AND(A13&gt;MIN($A$7:$A$506),COUNTIF($A$7:$A$506,A13-1)=0),"Lücke vor dieser Nummer",IF(C13="","Datum fehlt",IF(D13="","Kunde fehlt",IF(ISNA(MATCH(D13,Kunden!$A$6:$A$205,0)),"Kunde nicht in der Liste",IF(AND(M13&lt;&gt;"",L13=""),"Zahlungsdatum fehlt",""))))))))</f>
        <v/>
      </c>
      <c r="R13" s="13" t="n"/>
    </row>
    <row r="14">
      <c r="A14" s="10" t="n"/>
      <c r="B14" s="11">
        <f>IF(A14="","",Einstellungen!$B$4&amp;TEXT(A14,REPT("0",Einstellungen!$B$5)))</f>
        <v/>
      </c>
      <c r="C14" s="12" t="n"/>
      <c r="D14" s="13" t="n"/>
      <c r="E14" s="13" t="n"/>
      <c r="F14" s="14" t="n"/>
      <c r="G14" s="15" t="n"/>
      <c r="H14" s="16">
        <f>IF(F14="","",ROUND(F14*N(G14),2))</f>
        <v/>
      </c>
      <c r="I14" s="16">
        <f>IF(F14="","",F14+N(H14))</f>
        <v/>
      </c>
      <c r="J14" s="17">
        <f>IF(F14="","",IFERROR(IF(INDEX(Kunden!$D$6:$D$205,MATCH(D14,Kunden!$A$6:$A$205,0))="",Einstellungen!$B$6,INDEX(Kunden!$D$6:$D$205,MATCH(D14,Kunden!$A$6:$A$205,0))),Einstellungen!$B$6))</f>
        <v/>
      </c>
      <c r="K14" s="18">
        <f>IF(OR(F14="",C14=""),"",C14+J14)</f>
        <v/>
      </c>
      <c r="L14" s="12" t="n"/>
      <c r="M14" s="19" t="n"/>
      <c r="N14" s="16">
        <f>IF(F14="","",IF(O14="bezahlt",0,I14-N(M14)))</f>
        <v/>
      </c>
      <c r="O14" s="11">
        <f>IF(F14="","",IF(I14&lt;0,IF(OR(L14&lt;&gt;"",M14&lt;&gt;""),"bezahlt","Gutschrift"),IF(OR(L14&lt;&gt;"",M14&lt;&gt;""),IF(OR(M14="",N(M14)&gt;=I14-0.005),"bezahlt","teilbezahlt"),IF(IF(K14="",FALSE,TODAY()&gt;K14),"überfällig","offen"))))</f>
        <v/>
      </c>
      <c r="P14" s="17">
        <f>IF(OR(F14="",K14=""),"",IF(AND(N(N14)&gt;0.005,TODAY()&gt;K14),TODAY()-K14,""))</f>
        <v/>
      </c>
      <c r="Q14" s="20">
        <f>IF(AND(A14="",F14=""),"",IF(A14="","Nummer fehlt",IF(COUNTIF($A$7:$A$506,A14)&gt;1,"Nummer doppelt",IF(AND(A14&gt;MIN($A$7:$A$506),COUNTIF($A$7:$A$506,A14-1)=0),"Lücke vor dieser Nummer",IF(C14="","Datum fehlt",IF(D14="","Kunde fehlt",IF(ISNA(MATCH(D14,Kunden!$A$6:$A$205,0)),"Kunde nicht in der Liste",IF(AND(M14&lt;&gt;"",L14=""),"Zahlungsdatum fehlt",""))))))))</f>
        <v/>
      </c>
      <c r="R14" s="13" t="n"/>
    </row>
    <row r="15">
      <c r="A15" s="10" t="n"/>
      <c r="B15" s="11">
        <f>IF(A15="","",Einstellungen!$B$4&amp;TEXT(A15,REPT("0",Einstellungen!$B$5)))</f>
        <v/>
      </c>
      <c r="C15" s="12" t="n"/>
      <c r="D15" s="13" t="n"/>
      <c r="E15" s="13" t="n"/>
      <c r="F15" s="14" t="n"/>
      <c r="G15" s="15" t="n"/>
      <c r="H15" s="16">
        <f>IF(F15="","",ROUND(F15*N(G15),2))</f>
        <v/>
      </c>
      <c r="I15" s="16">
        <f>IF(F15="","",F15+N(H15))</f>
        <v/>
      </c>
      <c r="J15" s="17">
        <f>IF(F15="","",IFERROR(IF(INDEX(Kunden!$D$6:$D$205,MATCH(D15,Kunden!$A$6:$A$205,0))="",Einstellungen!$B$6,INDEX(Kunden!$D$6:$D$205,MATCH(D15,Kunden!$A$6:$A$205,0))),Einstellungen!$B$6))</f>
        <v/>
      </c>
      <c r="K15" s="18">
        <f>IF(OR(F15="",C15=""),"",C15+J15)</f>
        <v/>
      </c>
      <c r="L15" s="12" t="n"/>
      <c r="M15" s="19" t="n"/>
      <c r="N15" s="16">
        <f>IF(F15="","",IF(O15="bezahlt",0,I15-N(M15)))</f>
        <v/>
      </c>
      <c r="O15" s="11">
        <f>IF(F15="","",IF(I15&lt;0,IF(OR(L15&lt;&gt;"",M15&lt;&gt;""),"bezahlt","Gutschrift"),IF(OR(L15&lt;&gt;"",M15&lt;&gt;""),IF(OR(M15="",N(M15)&gt;=I15-0.005),"bezahlt","teilbezahlt"),IF(IF(K15="",FALSE,TODAY()&gt;K15),"überfällig","offen"))))</f>
        <v/>
      </c>
      <c r="P15" s="17">
        <f>IF(OR(F15="",K15=""),"",IF(AND(N(N15)&gt;0.005,TODAY()&gt;K15),TODAY()-K15,""))</f>
        <v/>
      </c>
      <c r="Q15" s="20">
        <f>IF(AND(A15="",F15=""),"",IF(A15="","Nummer fehlt",IF(COUNTIF($A$7:$A$506,A15)&gt;1,"Nummer doppelt",IF(AND(A15&gt;MIN($A$7:$A$506),COUNTIF($A$7:$A$506,A15-1)=0),"Lücke vor dieser Nummer",IF(C15="","Datum fehlt",IF(D15="","Kunde fehlt",IF(ISNA(MATCH(D15,Kunden!$A$6:$A$205,0)),"Kunde nicht in der Liste",IF(AND(M15&lt;&gt;"",L15=""),"Zahlungsdatum fehlt",""))))))))</f>
        <v/>
      </c>
      <c r="R15" s="13" t="n"/>
    </row>
    <row r="16">
      <c r="A16" s="10" t="n"/>
      <c r="B16" s="11">
        <f>IF(A16="","",Einstellungen!$B$4&amp;TEXT(A16,REPT("0",Einstellungen!$B$5)))</f>
        <v/>
      </c>
      <c r="C16" s="12" t="n"/>
      <c r="D16" s="13" t="n"/>
      <c r="E16" s="13" t="n"/>
      <c r="F16" s="14" t="n"/>
      <c r="G16" s="15" t="n"/>
      <c r="H16" s="16">
        <f>IF(F16="","",ROUND(F16*N(G16),2))</f>
        <v/>
      </c>
      <c r="I16" s="16">
        <f>IF(F16="","",F16+N(H16))</f>
        <v/>
      </c>
      <c r="J16" s="17">
        <f>IF(F16="","",IFERROR(IF(INDEX(Kunden!$D$6:$D$205,MATCH(D16,Kunden!$A$6:$A$205,0))="",Einstellungen!$B$6,INDEX(Kunden!$D$6:$D$205,MATCH(D16,Kunden!$A$6:$A$205,0))),Einstellungen!$B$6))</f>
        <v/>
      </c>
      <c r="K16" s="18">
        <f>IF(OR(F16="",C16=""),"",C16+J16)</f>
        <v/>
      </c>
      <c r="L16" s="12" t="n"/>
      <c r="M16" s="19" t="n"/>
      <c r="N16" s="16">
        <f>IF(F16="","",IF(O16="bezahlt",0,I16-N(M16)))</f>
        <v/>
      </c>
      <c r="O16" s="11">
        <f>IF(F16="","",IF(I16&lt;0,IF(OR(L16&lt;&gt;"",M16&lt;&gt;""),"bezahlt","Gutschrift"),IF(OR(L16&lt;&gt;"",M16&lt;&gt;""),IF(OR(M16="",N(M16)&gt;=I16-0.005),"bezahlt","teilbezahlt"),IF(IF(K16="",FALSE,TODAY()&gt;K16),"überfällig","offen"))))</f>
        <v/>
      </c>
      <c r="P16" s="17">
        <f>IF(OR(F16="",K16=""),"",IF(AND(N(N16)&gt;0.005,TODAY()&gt;K16),TODAY()-K16,""))</f>
        <v/>
      </c>
      <c r="Q16" s="20">
        <f>IF(AND(A16="",F16=""),"",IF(A16="","Nummer fehlt",IF(COUNTIF($A$7:$A$506,A16)&gt;1,"Nummer doppelt",IF(AND(A16&gt;MIN($A$7:$A$506),COUNTIF($A$7:$A$506,A16-1)=0),"Lücke vor dieser Nummer",IF(C16="","Datum fehlt",IF(D16="","Kunde fehlt",IF(ISNA(MATCH(D16,Kunden!$A$6:$A$205,0)),"Kunde nicht in der Liste",IF(AND(M16&lt;&gt;"",L16=""),"Zahlungsdatum fehlt",""))))))))</f>
        <v/>
      </c>
      <c r="R16" s="13" t="n"/>
    </row>
    <row r="17">
      <c r="A17" s="10" t="n"/>
      <c r="B17" s="11">
        <f>IF(A17="","",Einstellungen!$B$4&amp;TEXT(A17,REPT("0",Einstellungen!$B$5)))</f>
        <v/>
      </c>
      <c r="C17" s="12" t="n"/>
      <c r="D17" s="13" t="n"/>
      <c r="E17" s="13" t="n"/>
      <c r="F17" s="14" t="n"/>
      <c r="G17" s="15" t="n"/>
      <c r="H17" s="16">
        <f>IF(F17="","",ROUND(F17*N(G17),2))</f>
        <v/>
      </c>
      <c r="I17" s="16">
        <f>IF(F17="","",F17+N(H17))</f>
        <v/>
      </c>
      <c r="J17" s="17">
        <f>IF(F17="","",IFERROR(IF(INDEX(Kunden!$D$6:$D$205,MATCH(D17,Kunden!$A$6:$A$205,0))="",Einstellungen!$B$6,INDEX(Kunden!$D$6:$D$205,MATCH(D17,Kunden!$A$6:$A$205,0))),Einstellungen!$B$6))</f>
        <v/>
      </c>
      <c r="K17" s="18">
        <f>IF(OR(F17="",C17=""),"",C17+J17)</f>
        <v/>
      </c>
      <c r="L17" s="12" t="n"/>
      <c r="M17" s="19" t="n"/>
      <c r="N17" s="16">
        <f>IF(F17="","",IF(O17="bezahlt",0,I17-N(M17)))</f>
        <v/>
      </c>
      <c r="O17" s="11">
        <f>IF(F17="","",IF(I17&lt;0,IF(OR(L17&lt;&gt;"",M17&lt;&gt;""),"bezahlt","Gutschrift"),IF(OR(L17&lt;&gt;"",M17&lt;&gt;""),IF(OR(M17="",N(M17)&gt;=I17-0.005),"bezahlt","teilbezahlt"),IF(IF(K17="",FALSE,TODAY()&gt;K17),"überfällig","offen"))))</f>
        <v/>
      </c>
      <c r="P17" s="17">
        <f>IF(OR(F17="",K17=""),"",IF(AND(N(N17)&gt;0.005,TODAY()&gt;K17),TODAY()-K17,""))</f>
        <v/>
      </c>
      <c r="Q17" s="20">
        <f>IF(AND(A17="",F17=""),"",IF(A17="","Nummer fehlt",IF(COUNTIF($A$7:$A$506,A17)&gt;1,"Nummer doppelt",IF(AND(A17&gt;MIN($A$7:$A$506),COUNTIF($A$7:$A$506,A17-1)=0),"Lücke vor dieser Nummer",IF(C17="","Datum fehlt",IF(D17="","Kunde fehlt",IF(ISNA(MATCH(D17,Kunden!$A$6:$A$205,0)),"Kunde nicht in der Liste",IF(AND(M17&lt;&gt;"",L17=""),"Zahlungsdatum fehlt",""))))))))</f>
        <v/>
      </c>
      <c r="R17" s="13" t="n"/>
    </row>
    <row r="18">
      <c r="A18" s="10" t="n"/>
      <c r="B18" s="11">
        <f>IF(A18="","",Einstellungen!$B$4&amp;TEXT(A18,REPT("0",Einstellungen!$B$5)))</f>
        <v/>
      </c>
      <c r="C18" s="12" t="n"/>
      <c r="D18" s="13" t="n"/>
      <c r="E18" s="13" t="n"/>
      <c r="F18" s="14" t="n"/>
      <c r="G18" s="15" t="n"/>
      <c r="H18" s="16">
        <f>IF(F18="","",ROUND(F18*N(G18),2))</f>
        <v/>
      </c>
      <c r="I18" s="16">
        <f>IF(F18="","",F18+N(H18))</f>
        <v/>
      </c>
      <c r="J18" s="17">
        <f>IF(F18="","",IFERROR(IF(INDEX(Kunden!$D$6:$D$205,MATCH(D18,Kunden!$A$6:$A$205,0))="",Einstellungen!$B$6,INDEX(Kunden!$D$6:$D$205,MATCH(D18,Kunden!$A$6:$A$205,0))),Einstellungen!$B$6))</f>
        <v/>
      </c>
      <c r="K18" s="18">
        <f>IF(OR(F18="",C18=""),"",C18+J18)</f>
        <v/>
      </c>
      <c r="L18" s="12" t="n"/>
      <c r="M18" s="19" t="n"/>
      <c r="N18" s="16">
        <f>IF(F18="","",IF(O18="bezahlt",0,I18-N(M18)))</f>
        <v/>
      </c>
      <c r="O18" s="11">
        <f>IF(F18="","",IF(I18&lt;0,IF(OR(L18&lt;&gt;"",M18&lt;&gt;""),"bezahlt","Gutschrift"),IF(OR(L18&lt;&gt;"",M18&lt;&gt;""),IF(OR(M18="",N(M18)&gt;=I18-0.005),"bezahlt","teilbezahlt"),IF(IF(K18="",FALSE,TODAY()&gt;K18),"überfällig","offen"))))</f>
        <v/>
      </c>
      <c r="P18" s="17">
        <f>IF(OR(F18="",K18=""),"",IF(AND(N(N18)&gt;0.005,TODAY()&gt;K18),TODAY()-K18,""))</f>
        <v/>
      </c>
      <c r="Q18" s="20">
        <f>IF(AND(A18="",F18=""),"",IF(A18="","Nummer fehlt",IF(COUNTIF($A$7:$A$506,A18)&gt;1,"Nummer doppelt",IF(AND(A18&gt;MIN($A$7:$A$506),COUNTIF($A$7:$A$506,A18-1)=0),"Lücke vor dieser Nummer",IF(C18="","Datum fehlt",IF(D18="","Kunde fehlt",IF(ISNA(MATCH(D18,Kunden!$A$6:$A$205,0)),"Kunde nicht in der Liste",IF(AND(M18&lt;&gt;"",L18=""),"Zahlungsdatum fehlt",""))))))))</f>
        <v/>
      </c>
      <c r="R18" s="13" t="n"/>
    </row>
    <row r="19">
      <c r="A19" s="10" t="n"/>
      <c r="B19" s="11">
        <f>IF(A19="","",Einstellungen!$B$4&amp;TEXT(A19,REPT("0",Einstellungen!$B$5)))</f>
        <v/>
      </c>
      <c r="C19" s="12" t="n"/>
      <c r="D19" s="13" t="n"/>
      <c r="E19" s="13" t="n"/>
      <c r="F19" s="14" t="n"/>
      <c r="G19" s="15" t="n"/>
      <c r="H19" s="16">
        <f>IF(F19="","",ROUND(F19*N(G19),2))</f>
        <v/>
      </c>
      <c r="I19" s="16">
        <f>IF(F19="","",F19+N(H19))</f>
        <v/>
      </c>
      <c r="J19" s="17">
        <f>IF(F19="","",IFERROR(IF(INDEX(Kunden!$D$6:$D$205,MATCH(D19,Kunden!$A$6:$A$205,0))="",Einstellungen!$B$6,INDEX(Kunden!$D$6:$D$205,MATCH(D19,Kunden!$A$6:$A$205,0))),Einstellungen!$B$6))</f>
        <v/>
      </c>
      <c r="K19" s="18">
        <f>IF(OR(F19="",C19=""),"",C19+J19)</f>
        <v/>
      </c>
      <c r="L19" s="12" t="n"/>
      <c r="M19" s="19" t="n"/>
      <c r="N19" s="16">
        <f>IF(F19="","",IF(O19="bezahlt",0,I19-N(M19)))</f>
        <v/>
      </c>
      <c r="O19" s="11">
        <f>IF(F19="","",IF(I19&lt;0,IF(OR(L19&lt;&gt;"",M19&lt;&gt;""),"bezahlt","Gutschrift"),IF(OR(L19&lt;&gt;"",M19&lt;&gt;""),IF(OR(M19="",N(M19)&gt;=I19-0.005),"bezahlt","teilbezahlt"),IF(IF(K19="",FALSE,TODAY()&gt;K19),"überfällig","offen"))))</f>
        <v/>
      </c>
      <c r="P19" s="17">
        <f>IF(OR(F19="",K19=""),"",IF(AND(N(N19)&gt;0.005,TODAY()&gt;K19),TODAY()-K19,""))</f>
        <v/>
      </c>
      <c r="Q19" s="20">
        <f>IF(AND(A19="",F19=""),"",IF(A19="","Nummer fehlt",IF(COUNTIF($A$7:$A$506,A19)&gt;1,"Nummer doppelt",IF(AND(A19&gt;MIN($A$7:$A$506),COUNTIF($A$7:$A$506,A19-1)=0),"Lücke vor dieser Nummer",IF(C19="","Datum fehlt",IF(D19="","Kunde fehlt",IF(ISNA(MATCH(D19,Kunden!$A$6:$A$205,0)),"Kunde nicht in der Liste",IF(AND(M19&lt;&gt;"",L19=""),"Zahlungsdatum fehlt",""))))))))</f>
        <v/>
      </c>
      <c r="R19" s="13" t="n"/>
    </row>
    <row r="20">
      <c r="A20" s="10" t="n"/>
      <c r="B20" s="11">
        <f>IF(A20="","",Einstellungen!$B$4&amp;TEXT(A20,REPT("0",Einstellungen!$B$5)))</f>
        <v/>
      </c>
      <c r="C20" s="12" t="n"/>
      <c r="D20" s="13" t="n"/>
      <c r="E20" s="13" t="n"/>
      <c r="F20" s="14" t="n"/>
      <c r="G20" s="15" t="n"/>
      <c r="H20" s="16">
        <f>IF(F20="","",ROUND(F20*N(G20),2))</f>
        <v/>
      </c>
      <c r="I20" s="16">
        <f>IF(F20="","",F20+N(H20))</f>
        <v/>
      </c>
      <c r="J20" s="17">
        <f>IF(F20="","",IFERROR(IF(INDEX(Kunden!$D$6:$D$205,MATCH(D20,Kunden!$A$6:$A$205,0))="",Einstellungen!$B$6,INDEX(Kunden!$D$6:$D$205,MATCH(D20,Kunden!$A$6:$A$205,0))),Einstellungen!$B$6))</f>
        <v/>
      </c>
      <c r="K20" s="18">
        <f>IF(OR(F20="",C20=""),"",C20+J20)</f>
        <v/>
      </c>
      <c r="L20" s="12" t="n"/>
      <c r="M20" s="19" t="n"/>
      <c r="N20" s="16">
        <f>IF(F20="","",IF(O20="bezahlt",0,I20-N(M20)))</f>
        <v/>
      </c>
      <c r="O20" s="11">
        <f>IF(F20="","",IF(I20&lt;0,IF(OR(L20&lt;&gt;"",M20&lt;&gt;""),"bezahlt","Gutschrift"),IF(OR(L20&lt;&gt;"",M20&lt;&gt;""),IF(OR(M20="",N(M20)&gt;=I20-0.005),"bezahlt","teilbezahlt"),IF(IF(K20="",FALSE,TODAY()&gt;K20),"überfällig","offen"))))</f>
        <v/>
      </c>
      <c r="P20" s="17">
        <f>IF(OR(F20="",K20=""),"",IF(AND(N(N20)&gt;0.005,TODAY()&gt;K20),TODAY()-K20,""))</f>
        <v/>
      </c>
      <c r="Q20" s="20">
        <f>IF(AND(A20="",F20=""),"",IF(A20="","Nummer fehlt",IF(COUNTIF($A$7:$A$506,A20)&gt;1,"Nummer doppelt",IF(AND(A20&gt;MIN($A$7:$A$506),COUNTIF($A$7:$A$506,A20-1)=0),"Lücke vor dieser Nummer",IF(C20="","Datum fehlt",IF(D20="","Kunde fehlt",IF(ISNA(MATCH(D20,Kunden!$A$6:$A$205,0)),"Kunde nicht in der Liste",IF(AND(M20&lt;&gt;"",L20=""),"Zahlungsdatum fehlt",""))))))))</f>
        <v/>
      </c>
      <c r="R20" s="13" t="n"/>
    </row>
    <row r="21">
      <c r="A21" s="10" t="n"/>
      <c r="B21" s="11">
        <f>IF(A21="","",Einstellungen!$B$4&amp;TEXT(A21,REPT("0",Einstellungen!$B$5)))</f>
        <v/>
      </c>
      <c r="C21" s="12" t="n"/>
      <c r="D21" s="13" t="n"/>
      <c r="E21" s="13" t="n"/>
      <c r="F21" s="14" t="n"/>
      <c r="G21" s="15" t="n"/>
      <c r="H21" s="16">
        <f>IF(F21="","",ROUND(F21*N(G21),2))</f>
        <v/>
      </c>
      <c r="I21" s="16">
        <f>IF(F21="","",F21+N(H21))</f>
        <v/>
      </c>
      <c r="J21" s="17">
        <f>IF(F21="","",IFERROR(IF(INDEX(Kunden!$D$6:$D$205,MATCH(D21,Kunden!$A$6:$A$205,0))="",Einstellungen!$B$6,INDEX(Kunden!$D$6:$D$205,MATCH(D21,Kunden!$A$6:$A$205,0))),Einstellungen!$B$6))</f>
        <v/>
      </c>
      <c r="K21" s="18">
        <f>IF(OR(F21="",C21=""),"",C21+J21)</f>
        <v/>
      </c>
      <c r="L21" s="12" t="n"/>
      <c r="M21" s="19" t="n"/>
      <c r="N21" s="16">
        <f>IF(F21="","",IF(O21="bezahlt",0,I21-N(M21)))</f>
        <v/>
      </c>
      <c r="O21" s="11">
        <f>IF(F21="","",IF(I21&lt;0,IF(OR(L21&lt;&gt;"",M21&lt;&gt;""),"bezahlt","Gutschrift"),IF(OR(L21&lt;&gt;"",M21&lt;&gt;""),IF(OR(M21="",N(M21)&gt;=I21-0.005),"bezahlt","teilbezahlt"),IF(IF(K21="",FALSE,TODAY()&gt;K21),"überfällig","offen"))))</f>
        <v/>
      </c>
      <c r="P21" s="17">
        <f>IF(OR(F21="",K21=""),"",IF(AND(N(N21)&gt;0.005,TODAY()&gt;K21),TODAY()-K21,""))</f>
        <v/>
      </c>
      <c r="Q21" s="20">
        <f>IF(AND(A21="",F21=""),"",IF(A21="","Nummer fehlt",IF(COUNTIF($A$7:$A$506,A21)&gt;1,"Nummer doppelt",IF(AND(A21&gt;MIN($A$7:$A$506),COUNTIF($A$7:$A$506,A21-1)=0),"Lücke vor dieser Nummer",IF(C21="","Datum fehlt",IF(D21="","Kunde fehlt",IF(ISNA(MATCH(D21,Kunden!$A$6:$A$205,0)),"Kunde nicht in der Liste",IF(AND(M21&lt;&gt;"",L21=""),"Zahlungsdatum fehlt",""))))))))</f>
        <v/>
      </c>
      <c r="R21" s="13" t="n"/>
    </row>
    <row r="22">
      <c r="A22" s="10" t="n"/>
      <c r="B22" s="11">
        <f>IF(A22="","",Einstellungen!$B$4&amp;TEXT(A22,REPT("0",Einstellungen!$B$5)))</f>
        <v/>
      </c>
      <c r="C22" s="12" t="n"/>
      <c r="D22" s="13" t="n"/>
      <c r="E22" s="13" t="n"/>
      <c r="F22" s="14" t="n"/>
      <c r="G22" s="15" t="n"/>
      <c r="H22" s="16">
        <f>IF(F22="","",ROUND(F22*N(G22),2))</f>
        <v/>
      </c>
      <c r="I22" s="16">
        <f>IF(F22="","",F22+N(H22))</f>
        <v/>
      </c>
      <c r="J22" s="17">
        <f>IF(F22="","",IFERROR(IF(INDEX(Kunden!$D$6:$D$205,MATCH(D22,Kunden!$A$6:$A$205,0))="",Einstellungen!$B$6,INDEX(Kunden!$D$6:$D$205,MATCH(D22,Kunden!$A$6:$A$205,0))),Einstellungen!$B$6))</f>
        <v/>
      </c>
      <c r="K22" s="18">
        <f>IF(OR(F22="",C22=""),"",C22+J22)</f>
        <v/>
      </c>
      <c r="L22" s="12" t="n"/>
      <c r="M22" s="19" t="n"/>
      <c r="N22" s="16">
        <f>IF(F22="","",IF(O22="bezahlt",0,I22-N(M22)))</f>
        <v/>
      </c>
      <c r="O22" s="11">
        <f>IF(F22="","",IF(I22&lt;0,IF(OR(L22&lt;&gt;"",M22&lt;&gt;""),"bezahlt","Gutschrift"),IF(OR(L22&lt;&gt;"",M22&lt;&gt;""),IF(OR(M22="",N(M22)&gt;=I22-0.005),"bezahlt","teilbezahlt"),IF(IF(K22="",FALSE,TODAY()&gt;K22),"überfällig","offen"))))</f>
        <v/>
      </c>
      <c r="P22" s="17">
        <f>IF(OR(F22="",K22=""),"",IF(AND(N(N22)&gt;0.005,TODAY()&gt;K22),TODAY()-K22,""))</f>
        <v/>
      </c>
      <c r="Q22" s="20">
        <f>IF(AND(A22="",F22=""),"",IF(A22="","Nummer fehlt",IF(COUNTIF($A$7:$A$506,A22)&gt;1,"Nummer doppelt",IF(AND(A22&gt;MIN($A$7:$A$506),COUNTIF($A$7:$A$506,A22-1)=0),"Lücke vor dieser Nummer",IF(C22="","Datum fehlt",IF(D22="","Kunde fehlt",IF(ISNA(MATCH(D22,Kunden!$A$6:$A$205,0)),"Kunde nicht in der Liste",IF(AND(M22&lt;&gt;"",L22=""),"Zahlungsdatum fehlt",""))))))))</f>
        <v/>
      </c>
      <c r="R22" s="13" t="n"/>
    </row>
    <row r="23">
      <c r="A23" s="10" t="n"/>
      <c r="B23" s="11">
        <f>IF(A23="","",Einstellungen!$B$4&amp;TEXT(A23,REPT("0",Einstellungen!$B$5)))</f>
        <v/>
      </c>
      <c r="C23" s="12" t="n"/>
      <c r="D23" s="13" t="n"/>
      <c r="E23" s="13" t="n"/>
      <c r="F23" s="14" t="n"/>
      <c r="G23" s="15" t="n"/>
      <c r="H23" s="16">
        <f>IF(F23="","",ROUND(F23*N(G23),2))</f>
        <v/>
      </c>
      <c r="I23" s="16">
        <f>IF(F23="","",F23+N(H23))</f>
        <v/>
      </c>
      <c r="J23" s="17">
        <f>IF(F23="","",IFERROR(IF(INDEX(Kunden!$D$6:$D$205,MATCH(D23,Kunden!$A$6:$A$205,0))="",Einstellungen!$B$6,INDEX(Kunden!$D$6:$D$205,MATCH(D23,Kunden!$A$6:$A$205,0))),Einstellungen!$B$6))</f>
        <v/>
      </c>
      <c r="K23" s="18">
        <f>IF(OR(F23="",C23=""),"",C23+J23)</f>
        <v/>
      </c>
      <c r="L23" s="12" t="n"/>
      <c r="M23" s="19" t="n"/>
      <c r="N23" s="16">
        <f>IF(F23="","",IF(O23="bezahlt",0,I23-N(M23)))</f>
        <v/>
      </c>
      <c r="O23" s="11">
        <f>IF(F23="","",IF(I23&lt;0,IF(OR(L23&lt;&gt;"",M23&lt;&gt;""),"bezahlt","Gutschrift"),IF(OR(L23&lt;&gt;"",M23&lt;&gt;""),IF(OR(M23="",N(M23)&gt;=I23-0.005),"bezahlt","teilbezahlt"),IF(IF(K23="",FALSE,TODAY()&gt;K23),"überfällig","offen"))))</f>
        <v/>
      </c>
      <c r="P23" s="17">
        <f>IF(OR(F23="",K23=""),"",IF(AND(N(N23)&gt;0.005,TODAY()&gt;K23),TODAY()-K23,""))</f>
        <v/>
      </c>
      <c r="Q23" s="20">
        <f>IF(AND(A23="",F23=""),"",IF(A23="","Nummer fehlt",IF(COUNTIF($A$7:$A$506,A23)&gt;1,"Nummer doppelt",IF(AND(A23&gt;MIN($A$7:$A$506),COUNTIF($A$7:$A$506,A23-1)=0),"Lücke vor dieser Nummer",IF(C23="","Datum fehlt",IF(D23="","Kunde fehlt",IF(ISNA(MATCH(D23,Kunden!$A$6:$A$205,0)),"Kunde nicht in der Liste",IF(AND(M23&lt;&gt;"",L23=""),"Zahlungsdatum fehlt",""))))))))</f>
        <v/>
      </c>
      <c r="R23" s="13" t="n"/>
    </row>
    <row r="24">
      <c r="A24" s="10" t="n"/>
      <c r="B24" s="11">
        <f>IF(A24="","",Einstellungen!$B$4&amp;TEXT(A24,REPT("0",Einstellungen!$B$5)))</f>
        <v/>
      </c>
      <c r="C24" s="12" t="n"/>
      <c r="D24" s="13" t="n"/>
      <c r="E24" s="13" t="n"/>
      <c r="F24" s="14" t="n"/>
      <c r="G24" s="15" t="n"/>
      <c r="H24" s="16">
        <f>IF(F24="","",ROUND(F24*N(G24),2))</f>
        <v/>
      </c>
      <c r="I24" s="16">
        <f>IF(F24="","",F24+N(H24))</f>
        <v/>
      </c>
      <c r="J24" s="17">
        <f>IF(F24="","",IFERROR(IF(INDEX(Kunden!$D$6:$D$205,MATCH(D24,Kunden!$A$6:$A$205,0))="",Einstellungen!$B$6,INDEX(Kunden!$D$6:$D$205,MATCH(D24,Kunden!$A$6:$A$205,0))),Einstellungen!$B$6))</f>
        <v/>
      </c>
      <c r="K24" s="18">
        <f>IF(OR(F24="",C24=""),"",C24+J24)</f>
        <v/>
      </c>
      <c r="L24" s="12" t="n"/>
      <c r="M24" s="19" t="n"/>
      <c r="N24" s="16">
        <f>IF(F24="","",IF(O24="bezahlt",0,I24-N(M24)))</f>
        <v/>
      </c>
      <c r="O24" s="11">
        <f>IF(F24="","",IF(I24&lt;0,IF(OR(L24&lt;&gt;"",M24&lt;&gt;""),"bezahlt","Gutschrift"),IF(OR(L24&lt;&gt;"",M24&lt;&gt;""),IF(OR(M24="",N(M24)&gt;=I24-0.005),"bezahlt","teilbezahlt"),IF(IF(K24="",FALSE,TODAY()&gt;K24),"überfällig","offen"))))</f>
        <v/>
      </c>
      <c r="P24" s="17">
        <f>IF(OR(F24="",K24=""),"",IF(AND(N(N24)&gt;0.005,TODAY()&gt;K24),TODAY()-K24,""))</f>
        <v/>
      </c>
      <c r="Q24" s="20">
        <f>IF(AND(A24="",F24=""),"",IF(A24="","Nummer fehlt",IF(COUNTIF($A$7:$A$506,A24)&gt;1,"Nummer doppelt",IF(AND(A24&gt;MIN($A$7:$A$506),COUNTIF($A$7:$A$506,A24-1)=0),"Lücke vor dieser Nummer",IF(C24="","Datum fehlt",IF(D24="","Kunde fehlt",IF(ISNA(MATCH(D24,Kunden!$A$6:$A$205,0)),"Kunde nicht in der Liste",IF(AND(M24&lt;&gt;"",L24=""),"Zahlungsdatum fehlt",""))))))))</f>
        <v/>
      </c>
      <c r="R24" s="13" t="n"/>
    </row>
    <row r="25">
      <c r="A25" s="10" t="n"/>
      <c r="B25" s="11">
        <f>IF(A25="","",Einstellungen!$B$4&amp;TEXT(A25,REPT("0",Einstellungen!$B$5)))</f>
        <v/>
      </c>
      <c r="C25" s="12" t="n"/>
      <c r="D25" s="13" t="n"/>
      <c r="E25" s="13" t="n"/>
      <c r="F25" s="14" t="n"/>
      <c r="G25" s="15" t="n"/>
      <c r="H25" s="16">
        <f>IF(F25="","",ROUND(F25*N(G25),2))</f>
        <v/>
      </c>
      <c r="I25" s="16">
        <f>IF(F25="","",F25+N(H25))</f>
        <v/>
      </c>
      <c r="J25" s="17">
        <f>IF(F25="","",IFERROR(IF(INDEX(Kunden!$D$6:$D$205,MATCH(D25,Kunden!$A$6:$A$205,0))="",Einstellungen!$B$6,INDEX(Kunden!$D$6:$D$205,MATCH(D25,Kunden!$A$6:$A$205,0))),Einstellungen!$B$6))</f>
        <v/>
      </c>
      <c r="K25" s="18">
        <f>IF(OR(F25="",C25=""),"",C25+J25)</f>
        <v/>
      </c>
      <c r="L25" s="12" t="n"/>
      <c r="M25" s="19" t="n"/>
      <c r="N25" s="16">
        <f>IF(F25="","",IF(O25="bezahlt",0,I25-N(M25)))</f>
        <v/>
      </c>
      <c r="O25" s="11">
        <f>IF(F25="","",IF(I25&lt;0,IF(OR(L25&lt;&gt;"",M25&lt;&gt;""),"bezahlt","Gutschrift"),IF(OR(L25&lt;&gt;"",M25&lt;&gt;""),IF(OR(M25="",N(M25)&gt;=I25-0.005),"bezahlt","teilbezahlt"),IF(IF(K25="",FALSE,TODAY()&gt;K25),"überfällig","offen"))))</f>
        <v/>
      </c>
      <c r="P25" s="17">
        <f>IF(OR(F25="",K25=""),"",IF(AND(N(N25)&gt;0.005,TODAY()&gt;K25),TODAY()-K25,""))</f>
        <v/>
      </c>
      <c r="Q25" s="20">
        <f>IF(AND(A25="",F25=""),"",IF(A25="","Nummer fehlt",IF(COUNTIF($A$7:$A$506,A25)&gt;1,"Nummer doppelt",IF(AND(A25&gt;MIN($A$7:$A$506),COUNTIF($A$7:$A$506,A25-1)=0),"Lücke vor dieser Nummer",IF(C25="","Datum fehlt",IF(D25="","Kunde fehlt",IF(ISNA(MATCH(D25,Kunden!$A$6:$A$205,0)),"Kunde nicht in der Liste",IF(AND(M25&lt;&gt;"",L25=""),"Zahlungsdatum fehlt",""))))))))</f>
        <v/>
      </c>
      <c r="R25" s="13" t="n"/>
    </row>
    <row r="26">
      <c r="A26" s="10" t="n"/>
      <c r="B26" s="11">
        <f>IF(A26="","",Einstellungen!$B$4&amp;TEXT(A26,REPT("0",Einstellungen!$B$5)))</f>
        <v/>
      </c>
      <c r="C26" s="12" t="n"/>
      <c r="D26" s="13" t="n"/>
      <c r="E26" s="13" t="n"/>
      <c r="F26" s="14" t="n"/>
      <c r="G26" s="15" t="n"/>
      <c r="H26" s="16">
        <f>IF(F26="","",ROUND(F26*N(G26),2))</f>
        <v/>
      </c>
      <c r="I26" s="16">
        <f>IF(F26="","",F26+N(H26))</f>
        <v/>
      </c>
      <c r="J26" s="17">
        <f>IF(F26="","",IFERROR(IF(INDEX(Kunden!$D$6:$D$205,MATCH(D26,Kunden!$A$6:$A$205,0))="",Einstellungen!$B$6,INDEX(Kunden!$D$6:$D$205,MATCH(D26,Kunden!$A$6:$A$205,0))),Einstellungen!$B$6))</f>
        <v/>
      </c>
      <c r="K26" s="18">
        <f>IF(OR(F26="",C26=""),"",C26+J26)</f>
        <v/>
      </c>
      <c r="L26" s="12" t="n"/>
      <c r="M26" s="19" t="n"/>
      <c r="N26" s="16">
        <f>IF(F26="","",IF(O26="bezahlt",0,I26-N(M26)))</f>
        <v/>
      </c>
      <c r="O26" s="11">
        <f>IF(F26="","",IF(I26&lt;0,IF(OR(L26&lt;&gt;"",M26&lt;&gt;""),"bezahlt","Gutschrift"),IF(OR(L26&lt;&gt;"",M26&lt;&gt;""),IF(OR(M26="",N(M26)&gt;=I26-0.005),"bezahlt","teilbezahlt"),IF(IF(K26="",FALSE,TODAY()&gt;K26),"überfällig","offen"))))</f>
        <v/>
      </c>
      <c r="P26" s="17">
        <f>IF(OR(F26="",K26=""),"",IF(AND(N(N26)&gt;0.005,TODAY()&gt;K26),TODAY()-K26,""))</f>
        <v/>
      </c>
      <c r="Q26" s="20">
        <f>IF(AND(A26="",F26=""),"",IF(A26="","Nummer fehlt",IF(COUNTIF($A$7:$A$506,A26)&gt;1,"Nummer doppelt",IF(AND(A26&gt;MIN($A$7:$A$506),COUNTIF($A$7:$A$506,A26-1)=0),"Lücke vor dieser Nummer",IF(C26="","Datum fehlt",IF(D26="","Kunde fehlt",IF(ISNA(MATCH(D26,Kunden!$A$6:$A$205,0)),"Kunde nicht in der Liste",IF(AND(M26&lt;&gt;"",L26=""),"Zahlungsdatum fehlt",""))))))))</f>
        <v/>
      </c>
      <c r="R26" s="13" t="n"/>
    </row>
    <row r="27">
      <c r="A27" s="10" t="n"/>
      <c r="B27" s="11">
        <f>IF(A27="","",Einstellungen!$B$4&amp;TEXT(A27,REPT("0",Einstellungen!$B$5)))</f>
        <v/>
      </c>
      <c r="C27" s="12" t="n"/>
      <c r="D27" s="13" t="n"/>
      <c r="E27" s="13" t="n"/>
      <c r="F27" s="14" t="n"/>
      <c r="G27" s="15" t="n"/>
      <c r="H27" s="16">
        <f>IF(F27="","",ROUND(F27*N(G27),2))</f>
        <v/>
      </c>
      <c r="I27" s="16">
        <f>IF(F27="","",F27+N(H27))</f>
        <v/>
      </c>
      <c r="J27" s="17">
        <f>IF(F27="","",IFERROR(IF(INDEX(Kunden!$D$6:$D$205,MATCH(D27,Kunden!$A$6:$A$205,0))="",Einstellungen!$B$6,INDEX(Kunden!$D$6:$D$205,MATCH(D27,Kunden!$A$6:$A$205,0))),Einstellungen!$B$6))</f>
        <v/>
      </c>
      <c r="K27" s="18">
        <f>IF(OR(F27="",C27=""),"",C27+J27)</f>
        <v/>
      </c>
      <c r="L27" s="12" t="n"/>
      <c r="M27" s="19" t="n"/>
      <c r="N27" s="16">
        <f>IF(F27="","",IF(O27="bezahlt",0,I27-N(M27)))</f>
        <v/>
      </c>
      <c r="O27" s="11">
        <f>IF(F27="","",IF(I27&lt;0,IF(OR(L27&lt;&gt;"",M27&lt;&gt;""),"bezahlt","Gutschrift"),IF(OR(L27&lt;&gt;"",M27&lt;&gt;""),IF(OR(M27="",N(M27)&gt;=I27-0.005),"bezahlt","teilbezahlt"),IF(IF(K27="",FALSE,TODAY()&gt;K27),"überfällig","offen"))))</f>
        <v/>
      </c>
      <c r="P27" s="17">
        <f>IF(OR(F27="",K27=""),"",IF(AND(N(N27)&gt;0.005,TODAY()&gt;K27),TODAY()-K27,""))</f>
        <v/>
      </c>
      <c r="Q27" s="20">
        <f>IF(AND(A27="",F27=""),"",IF(A27="","Nummer fehlt",IF(COUNTIF($A$7:$A$506,A27)&gt;1,"Nummer doppelt",IF(AND(A27&gt;MIN($A$7:$A$506),COUNTIF($A$7:$A$506,A27-1)=0),"Lücke vor dieser Nummer",IF(C27="","Datum fehlt",IF(D27="","Kunde fehlt",IF(ISNA(MATCH(D27,Kunden!$A$6:$A$205,0)),"Kunde nicht in der Liste",IF(AND(M27&lt;&gt;"",L27=""),"Zahlungsdatum fehlt",""))))))))</f>
        <v/>
      </c>
      <c r="R27" s="13" t="n"/>
    </row>
    <row r="28">
      <c r="A28" s="10" t="n"/>
      <c r="B28" s="11">
        <f>IF(A28="","",Einstellungen!$B$4&amp;TEXT(A28,REPT("0",Einstellungen!$B$5)))</f>
        <v/>
      </c>
      <c r="C28" s="12" t="n"/>
      <c r="D28" s="13" t="n"/>
      <c r="E28" s="13" t="n"/>
      <c r="F28" s="14" t="n"/>
      <c r="G28" s="15" t="n"/>
      <c r="H28" s="16">
        <f>IF(F28="","",ROUND(F28*N(G28),2))</f>
        <v/>
      </c>
      <c r="I28" s="16">
        <f>IF(F28="","",F28+N(H28))</f>
        <v/>
      </c>
      <c r="J28" s="17">
        <f>IF(F28="","",IFERROR(IF(INDEX(Kunden!$D$6:$D$205,MATCH(D28,Kunden!$A$6:$A$205,0))="",Einstellungen!$B$6,INDEX(Kunden!$D$6:$D$205,MATCH(D28,Kunden!$A$6:$A$205,0))),Einstellungen!$B$6))</f>
        <v/>
      </c>
      <c r="K28" s="18">
        <f>IF(OR(F28="",C28=""),"",C28+J28)</f>
        <v/>
      </c>
      <c r="L28" s="12" t="n"/>
      <c r="M28" s="19" t="n"/>
      <c r="N28" s="16">
        <f>IF(F28="","",IF(O28="bezahlt",0,I28-N(M28)))</f>
        <v/>
      </c>
      <c r="O28" s="11">
        <f>IF(F28="","",IF(I28&lt;0,IF(OR(L28&lt;&gt;"",M28&lt;&gt;""),"bezahlt","Gutschrift"),IF(OR(L28&lt;&gt;"",M28&lt;&gt;""),IF(OR(M28="",N(M28)&gt;=I28-0.005),"bezahlt","teilbezahlt"),IF(IF(K28="",FALSE,TODAY()&gt;K28),"überfällig","offen"))))</f>
        <v/>
      </c>
      <c r="P28" s="17">
        <f>IF(OR(F28="",K28=""),"",IF(AND(N(N28)&gt;0.005,TODAY()&gt;K28),TODAY()-K28,""))</f>
        <v/>
      </c>
      <c r="Q28" s="20">
        <f>IF(AND(A28="",F28=""),"",IF(A28="","Nummer fehlt",IF(COUNTIF($A$7:$A$506,A28)&gt;1,"Nummer doppelt",IF(AND(A28&gt;MIN($A$7:$A$506),COUNTIF($A$7:$A$506,A28-1)=0),"Lücke vor dieser Nummer",IF(C28="","Datum fehlt",IF(D28="","Kunde fehlt",IF(ISNA(MATCH(D28,Kunden!$A$6:$A$205,0)),"Kunde nicht in der Liste",IF(AND(M28&lt;&gt;"",L28=""),"Zahlungsdatum fehlt",""))))))))</f>
        <v/>
      </c>
      <c r="R28" s="13" t="n"/>
    </row>
    <row r="29">
      <c r="A29" s="10" t="n"/>
      <c r="B29" s="11">
        <f>IF(A29="","",Einstellungen!$B$4&amp;TEXT(A29,REPT("0",Einstellungen!$B$5)))</f>
        <v/>
      </c>
      <c r="C29" s="12" t="n"/>
      <c r="D29" s="13" t="n"/>
      <c r="E29" s="13" t="n"/>
      <c r="F29" s="14" t="n"/>
      <c r="G29" s="15" t="n"/>
      <c r="H29" s="16">
        <f>IF(F29="","",ROUND(F29*N(G29),2))</f>
        <v/>
      </c>
      <c r="I29" s="16">
        <f>IF(F29="","",F29+N(H29))</f>
        <v/>
      </c>
      <c r="J29" s="17">
        <f>IF(F29="","",IFERROR(IF(INDEX(Kunden!$D$6:$D$205,MATCH(D29,Kunden!$A$6:$A$205,0))="",Einstellungen!$B$6,INDEX(Kunden!$D$6:$D$205,MATCH(D29,Kunden!$A$6:$A$205,0))),Einstellungen!$B$6))</f>
        <v/>
      </c>
      <c r="K29" s="18">
        <f>IF(OR(F29="",C29=""),"",C29+J29)</f>
        <v/>
      </c>
      <c r="L29" s="12" t="n"/>
      <c r="M29" s="19" t="n"/>
      <c r="N29" s="16">
        <f>IF(F29="","",IF(O29="bezahlt",0,I29-N(M29)))</f>
        <v/>
      </c>
      <c r="O29" s="11">
        <f>IF(F29="","",IF(I29&lt;0,IF(OR(L29&lt;&gt;"",M29&lt;&gt;""),"bezahlt","Gutschrift"),IF(OR(L29&lt;&gt;"",M29&lt;&gt;""),IF(OR(M29="",N(M29)&gt;=I29-0.005),"bezahlt","teilbezahlt"),IF(IF(K29="",FALSE,TODAY()&gt;K29),"überfällig","offen"))))</f>
        <v/>
      </c>
      <c r="P29" s="17">
        <f>IF(OR(F29="",K29=""),"",IF(AND(N(N29)&gt;0.005,TODAY()&gt;K29),TODAY()-K29,""))</f>
        <v/>
      </c>
      <c r="Q29" s="20">
        <f>IF(AND(A29="",F29=""),"",IF(A29="","Nummer fehlt",IF(COUNTIF($A$7:$A$506,A29)&gt;1,"Nummer doppelt",IF(AND(A29&gt;MIN($A$7:$A$506),COUNTIF($A$7:$A$506,A29-1)=0),"Lücke vor dieser Nummer",IF(C29="","Datum fehlt",IF(D29="","Kunde fehlt",IF(ISNA(MATCH(D29,Kunden!$A$6:$A$205,0)),"Kunde nicht in der Liste",IF(AND(M29&lt;&gt;"",L29=""),"Zahlungsdatum fehlt",""))))))))</f>
        <v/>
      </c>
      <c r="R29" s="13" t="n"/>
    </row>
    <row r="30">
      <c r="A30" s="10" t="n"/>
      <c r="B30" s="11">
        <f>IF(A30="","",Einstellungen!$B$4&amp;TEXT(A30,REPT("0",Einstellungen!$B$5)))</f>
        <v/>
      </c>
      <c r="C30" s="12" t="n"/>
      <c r="D30" s="13" t="n"/>
      <c r="E30" s="13" t="n"/>
      <c r="F30" s="14" t="n"/>
      <c r="G30" s="15" t="n"/>
      <c r="H30" s="16">
        <f>IF(F30="","",ROUND(F30*N(G30),2))</f>
        <v/>
      </c>
      <c r="I30" s="16">
        <f>IF(F30="","",F30+N(H30))</f>
        <v/>
      </c>
      <c r="J30" s="17">
        <f>IF(F30="","",IFERROR(IF(INDEX(Kunden!$D$6:$D$205,MATCH(D30,Kunden!$A$6:$A$205,0))="",Einstellungen!$B$6,INDEX(Kunden!$D$6:$D$205,MATCH(D30,Kunden!$A$6:$A$205,0))),Einstellungen!$B$6))</f>
        <v/>
      </c>
      <c r="K30" s="18">
        <f>IF(OR(F30="",C30=""),"",C30+J30)</f>
        <v/>
      </c>
      <c r="L30" s="12" t="n"/>
      <c r="M30" s="19" t="n"/>
      <c r="N30" s="16">
        <f>IF(F30="","",IF(O30="bezahlt",0,I30-N(M30)))</f>
        <v/>
      </c>
      <c r="O30" s="11">
        <f>IF(F30="","",IF(I30&lt;0,IF(OR(L30&lt;&gt;"",M30&lt;&gt;""),"bezahlt","Gutschrift"),IF(OR(L30&lt;&gt;"",M30&lt;&gt;""),IF(OR(M30="",N(M30)&gt;=I30-0.005),"bezahlt","teilbezahlt"),IF(IF(K30="",FALSE,TODAY()&gt;K30),"überfällig","offen"))))</f>
        <v/>
      </c>
      <c r="P30" s="17">
        <f>IF(OR(F30="",K30=""),"",IF(AND(N(N30)&gt;0.005,TODAY()&gt;K30),TODAY()-K30,""))</f>
        <v/>
      </c>
      <c r="Q30" s="20">
        <f>IF(AND(A30="",F30=""),"",IF(A30="","Nummer fehlt",IF(COUNTIF($A$7:$A$506,A30)&gt;1,"Nummer doppelt",IF(AND(A30&gt;MIN($A$7:$A$506),COUNTIF($A$7:$A$506,A30-1)=0),"Lücke vor dieser Nummer",IF(C30="","Datum fehlt",IF(D30="","Kunde fehlt",IF(ISNA(MATCH(D30,Kunden!$A$6:$A$205,0)),"Kunde nicht in der Liste",IF(AND(M30&lt;&gt;"",L30=""),"Zahlungsdatum fehlt",""))))))))</f>
        <v/>
      </c>
      <c r="R30" s="13" t="n"/>
    </row>
    <row r="31">
      <c r="A31" s="10" t="n"/>
      <c r="B31" s="11">
        <f>IF(A31="","",Einstellungen!$B$4&amp;TEXT(A31,REPT("0",Einstellungen!$B$5)))</f>
        <v/>
      </c>
      <c r="C31" s="12" t="n"/>
      <c r="D31" s="13" t="n"/>
      <c r="E31" s="13" t="n"/>
      <c r="F31" s="14" t="n"/>
      <c r="G31" s="15" t="n"/>
      <c r="H31" s="16">
        <f>IF(F31="","",ROUND(F31*N(G31),2))</f>
        <v/>
      </c>
      <c r="I31" s="16">
        <f>IF(F31="","",F31+N(H31))</f>
        <v/>
      </c>
      <c r="J31" s="17">
        <f>IF(F31="","",IFERROR(IF(INDEX(Kunden!$D$6:$D$205,MATCH(D31,Kunden!$A$6:$A$205,0))="",Einstellungen!$B$6,INDEX(Kunden!$D$6:$D$205,MATCH(D31,Kunden!$A$6:$A$205,0))),Einstellungen!$B$6))</f>
        <v/>
      </c>
      <c r="K31" s="18">
        <f>IF(OR(F31="",C31=""),"",C31+J31)</f>
        <v/>
      </c>
      <c r="L31" s="12" t="n"/>
      <c r="M31" s="19" t="n"/>
      <c r="N31" s="16">
        <f>IF(F31="","",IF(O31="bezahlt",0,I31-N(M31)))</f>
        <v/>
      </c>
      <c r="O31" s="11">
        <f>IF(F31="","",IF(I31&lt;0,IF(OR(L31&lt;&gt;"",M31&lt;&gt;""),"bezahlt","Gutschrift"),IF(OR(L31&lt;&gt;"",M31&lt;&gt;""),IF(OR(M31="",N(M31)&gt;=I31-0.005),"bezahlt","teilbezahlt"),IF(IF(K31="",FALSE,TODAY()&gt;K31),"überfällig","offen"))))</f>
        <v/>
      </c>
      <c r="P31" s="17">
        <f>IF(OR(F31="",K31=""),"",IF(AND(N(N31)&gt;0.005,TODAY()&gt;K31),TODAY()-K31,""))</f>
        <v/>
      </c>
      <c r="Q31" s="20">
        <f>IF(AND(A31="",F31=""),"",IF(A31="","Nummer fehlt",IF(COUNTIF($A$7:$A$506,A31)&gt;1,"Nummer doppelt",IF(AND(A31&gt;MIN($A$7:$A$506),COUNTIF($A$7:$A$506,A31-1)=0),"Lücke vor dieser Nummer",IF(C31="","Datum fehlt",IF(D31="","Kunde fehlt",IF(ISNA(MATCH(D31,Kunden!$A$6:$A$205,0)),"Kunde nicht in der Liste",IF(AND(M31&lt;&gt;"",L31=""),"Zahlungsdatum fehlt",""))))))))</f>
        <v/>
      </c>
      <c r="R31" s="13" t="n"/>
    </row>
    <row r="32">
      <c r="A32" s="10" t="n"/>
      <c r="B32" s="11">
        <f>IF(A32="","",Einstellungen!$B$4&amp;TEXT(A32,REPT("0",Einstellungen!$B$5)))</f>
        <v/>
      </c>
      <c r="C32" s="12" t="n"/>
      <c r="D32" s="13" t="n"/>
      <c r="E32" s="13" t="n"/>
      <c r="F32" s="14" t="n"/>
      <c r="G32" s="15" t="n"/>
      <c r="H32" s="16">
        <f>IF(F32="","",ROUND(F32*N(G32),2))</f>
        <v/>
      </c>
      <c r="I32" s="16">
        <f>IF(F32="","",F32+N(H32))</f>
        <v/>
      </c>
      <c r="J32" s="17">
        <f>IF(F32="","",IFERROR(IF(INDEX(Kunden!$D$6:$D$205,MATCH(D32,Kunden!$A$6:$A$205,0))="",Einstellungen!$B$6,INDEX(Kunden!$D$6:$D$205,MATCH(D32,Kunden!$A$6:$A$205,0))),Einstellungen!$B$6))</f>
        <v/>
      </c>
      <c r="K32" s="18">
        <f>IF(OR(F32="",C32=""),"",C32+J32)</f>
        <v/>
      </c>
      <c r="L32" s="12" t="n"/>
      <c r="M32" s="19" t="n"/>
      <c r="N32" s="16">
        <f>IF(F32="","",IF(O32="bezahlt",0,I32-N(M32)))</f>
        <v/>
      </c>
      <c r="O32" s="11">
        <f>IF(F32="","",IF(I32&lt;0,IF(OR(L32&lt;&gt;"",M32&lt;&gt;""),"bezahlt","Gutschrift"),IF(OR(L32&lt;&gt;"",M32&lt;&gt;""),IF(OR(M32="",N(M32)&gt;=I32-0.005),"bezahlt","teilbezahlt"),IF(IF(K32="",FALSE,TODAY()&gt;K32),"überfällig","offen"))))</f>
        <v/>
      </c>
      <c r="P32" s="17">
        <f>IF(OR(F32="",K32=""),"",IF(AND(N(N32)&gt;0.005,TODAY()&gt;K32),TODAY()-K32,""))</f>
        <v/>
      </c>
      <c r="Q32" s="20">
        <f>IF(AND(A32="",F32=""),"",IF(A32="","Nummer fehlt",IF(COUNTIF($A$7:$A$506,A32)&gt;1,"Nummer doppelt",IF(AND(A32&gt;MIN($A$7:$A$506),COUNTIF($A$7:$A$506,A32-1)=0),"Lücke vor dieser Nummer",IF(C32="","Datum fehlt",IF(D32="","Kunde fehlt",IF(ISNA(MATCH(D32,Kunden!$A$6:$A$205,0)),"Kunde nicht in der Liste",IF(AND(M32&lt;&gt;"",L32=""),"Zahlungsdatum fehlt",""))))))))</f>
        <v/>
      </c>
      <c r="R32" s="13" t="n"/>
    </row>
    <row r="33">
      <c r="A33" s="10" t="n"/>
      <c r="B33" s="11">
        <f>IF(A33="","",Einstellungen!$B$4&amp;TEXT(A33,REPT("0",Einstellungen!$B$5)))</f>
        <v/>
      </c>
      <c r="C33" s="12" t="n"/>
      <c r="D33" s="13" t="n"/>
      <c r="E33" s="13" t="n"/>
      <c r="F33" s="14" t="n"/>
      <c r="G33" s="15" t="n"/>
      <c r="H33" s="16">
        <f>IF(F33="","",ROUND(F33*N(G33),2))</f>
        <v/>
      </c>
      <c r="I33" s="16">
        <f>IF(F33="","",F33+N(H33))</f>
        <v/>
      </c>
      <c r="J33" s="17">
        <f>IF(F33="","",IFERROR(IF(INDEX(Kunden!$D$6:$D$205,MATCH(D33,Kunden!$A$6:$A$205,0))="",Einstellungen!$B$6,INDEX(Kunden!$D$6:$D$205,MATCH(D33,Kunden!$A$6:$A$205,0))),Einstellungen!$B$6))</f>
        <v/>
      </c>
      <c r="K33" s="18">
        <f>IF(OR(F33="",C33=""),"",C33+J33)</f>
        <v/>
      </c>
      <c r="L33" s="12" t="n"/>
      <c r="M33" s="19" t="n"/>
      <c r="N33" s="16">
        <f>IF(F33="","",IF(O33="bezahlt",0,I33-N(M33)))</f>
        <v/>
      </c>
      <c r="O33" s="11">
        <f>IF(F33="","",IF(I33&lt;0,IF(OR(L33&lt;&gt;"",M33&lt;&gt;""),"bezahlt","Gutschrift"),IF(OR(L33&lt;&gt;"",M33&lt;&gt;""),IF(OR(M33="",N(M33)&gt;=I33-0.005),"bezahlt","teilbezahlt"),IF(IF(K33="",FALSE,TODAY()&gt;K33),"überfällig","offen"))))</f>
        <v/>
      </c>
      <c r="P33" s="17">
        <f>IF(OR(F33="",K33=""),"",IF(AND(N(N33)&gt;0.005,TODAY()&gt;K33),TODAY()-K33,""))</f>
        <v/>
      </c>
      <c r="Q33" s="20">
        <f>IF(AND(A33="",F33=""),"",IF(A33="","Nummer fehlt",IF(COUNTIF($A$7:$A$506,A33)&gt;1,"Nummer doppelt",IF(AND(A33&gt;MIN($A$7:$A$506),COUNTIF($A$7:$A$506,A33-1)=0),"Lücke vor dieser Nummer",IF(C33="","Datum fehlt",IF(D33="","Kunde fehlt",IF(ISNA(MATCH(D33,Kunden!$A$6:$A$205,0)),"Kunde nicht in der Liste",IF(AND(M33&lt;&gt;"",L33=""),"Zahlungsdatum fehlt",""))))))))</f>
        <v/>
      </c>
      <c r="R33" s="13" t="n"/>
    </row>
    <row r="34">
      <c r="A34" s="10" t="n"/>
      <c r="B34" s="11">
        <f>IF(A34="","",Einstellungen!$B$4&amp;TEXT(A34,REPT("0",Einstellungen!$B$5)))</f>
        <v/>
      </c>
      <c r="C34" s="12" t="n"/>
      <c r="D34" s="13" t="n"/>
      <c r="E34" s="13" t="n"/>
      <c r="F34" s="14" t="n"/>
      <c r="G34" s="15" t="n"/>
      <c r="H34" s="16">
        <f>IF(F34="","",ROUND(F34*N(G34),2))</f>
        <v/>
      </c>
      <c r="I34" s="16">
        <f>IF(F34="","",F34+N(H34))</f>
        <v/>
      </c>
      <c r="J34" s="17">
        <f>IF(F34="","",IFERROR(IF(INDEX(Kunden!$D$6:$D$205,MATCH(D34,Kunden!$A$6:$A$205,0))="",Einstellungen!$B$6,INDEX(Kunden!$D$6:$D$205,MATCH(D34,Kunden!$A$6:$A$205,0))),Einstellungen!$B$6))</f>
        <v/>
      </c>
      <c r="K34" s="18">
        <f>IF(OR(F34="",C34=""),"",C34+J34)</f>
        <v/>
      </c>
      <c r="L34" s="12" t="n"/>
      <c r="M34" s="19" t="n"/>
      <c r="N34" s="16">
        <f>IF(F34="","",IF(O34="bezahlt",0,I34-N(M34)))</f>
        <v/>
      </c>
      <c r="O34" s="11">
        <f>IF(F34="","",IF(I34&lt;0,IF(OR(L34&lt;&gt;"",M34&lt;&gt;""),"bezahlt","Gutschrift"),IF(OR(L34&lt;&gt;"",M34&lt;&gt;""),IF(OR(M34="",N(M34)&gt;=I34-0.005),"bezahlt","teilbezahlt"),IF(IF(K34="",FALSE,TODAY()&gt;K34),"überfällig","offen"))))</f>
        <v/>
      </c>
      <c r="P34" s="17">
        <f>IF(OR(F34="",K34=""),"",IF(AND(N(N34)&gt;0.005,TODAY()&gt;K34),TODAY()-K34,""))</f>
        <v/>
      </c>
      <c r="Q34" s="20">
        <f>IF(AND(A34="",F34=""),"",IF(A34="","Nummer fehlt",IF(COUNTIF($A$7:$A$506,A34)&gt;1,"Nummer doppelt",IF(AND(A34&gt;MIN($A$7:$A$506),COUNTIF($A$7:$A$506,A34-1)=0),"Lücke vor dieser Nummer",IF(C34="","Datum fehlt",IF(D34="","Kunde fehlt",IF(ISNA(MATCH(D34,Kunden!$A$6:$A$205,0)),"Kunde nicht in der Liste",IF(AND(M34&lt;&gt;"",L34=""),"Zahlungsdatum fehlt",""))))))))</f>
        <v/>
      </c>
      <c r="R34" s="13" t="n"/>
    </row>
    <row r="35">
      <c r="A35" s="10" t="n"/>
      <c r="B35" s="11">
        <f>IF(A35="","",Einstellungen!$B$4&amp;TEXT(A35,REPT("0",Einstellungen!$B$5)))</f>
        <v/>
      </c>
      <c r="C35" s="12" t="n"/>
      <c r="D35" s="13" t="n"/>
      <c r="E35" s="13" t="n"/>
      <c r="F35" s="14" t="n"/>
      <c r="G35" s="15" t="n"/>
      <c r="H35" s="16">
        <f>IF(F35="","",ROUND(F35*N(G35),2))</f>
        <v/>
      </c>
      <c r="I35" s="16">
        <f>IF(F35="","",F35+N(H35))</f>
        <v/>
      </c>
      <c r="J35" s="17">
        <f>IF(F35="","",IFERROR(IF(INDEX(Kunden!$D$6:$D$205,MATCH(D35,Kunden!$A$6:$A$205,0))="",Einstellungen!$B$6,INDEX(Kunden!$D$6:$D$205,MATCH(D35,Kunden!$A$6:$A$205,0))),Einstellungen!$B$6))</f>
        <v/>
      </c>
      <c r="K35" s="18">
        <f>IF(OR(F35="",C35=""),"",C35+J35)</f>
        <v/>
      </c>
      <c r="L35" s="12" t="n"/>
      <c r="M35" s="19" t="n"/>
      <c r="N35" s="16">
        <f>IF(F35="","",IF(O35="bezahlt",0,I35-N(M35)))</f>
        <v/>
      </c>
      <c r="O35" s="11">
        <f>IF(F35="","",IF(I35&lt;0,IF(OR(L35&lt;&gt;"",M35&lt;&gt;""),"bezahlt","Gutschrift"),IF(OR(L35&lt;&gt;"",M35&lt;&gt;""),IF(OR(M35="",N(M35)&gt;=I35-0.005),"bezahlt","teilbezahlt"),IF(IF(K35="",FALSE,TODAY()&gt;K35),"überfällig","offen"))))</f>
        <v/>
      </c>
      <c r="P35" s="17">
        <f>IF(OR(F35="",K35=""),"",IF(AND(N(N35)&gt;0.005,TODAY()&gt;K35),TODAY()-K35,""))</f>
        <v/>
      </c>
      <c r="Q35" s="20">
        <f>IF(AND(A35="",F35=""),"",IF(A35="","Nummer fehlt",IF(COUNTIF($A$7:$A$506,A35)&gt;1,"Nummer doppelt",IF(AND(A35&gt;MIN($A$7:$A$506),COUNTIF($A$7:$A$506,A35-1)=0),"Lücke vor dieser Nummer",IF(C35="","Datum fehlt",IF(D35="","Kunde fehlt",IF(ISNA(MATCH(D35,Kunden!$A$6:$A$205,0)),"Kunde nicht in der Liste",IF(AND(M35&lt;&gt;"",L35=""),"Zahlungsdatum fehlt",""))))))))</f>
        <v/>
      </c>
      <c r="R35" s="13" t="n"/>
    </row>
    <row r="36">
      <c r="A36" s="10" t="n"/>
      <c r="B36" s="11">
        <f>IF(A36="","",Einstellungen!$B$4&amp;TEXT(A36,REPT("0",Einstellungen!$B$5)))</f>
        <v/>
      </c>
      <c r="C36" s="12" t="n"/>
      <c r="D36" s="13" t="n"/>
      <c r="E36" s="13" t="n"/>
      <c r="F36" s="14" t="n"/>
      <c r="G36" s="15" t="n"/>
      <c r="H36" s="16">
        <f>IF(F36="","",ROUND(F36*N(G36),2))</f>
        <v/>
      </c>
      <c r="I36" s="16">
        <f>IF(F36="","",F36+N(H36))</f>
        <v/>
      </c>
      <c r="J36" s="17">
        <f>IF(F36="","",IFERROR(IF(INDEX(Kunden!$D$6:$D$205,MATCH(D36,Kunden!$A$6:$A$205,0))="",Einstellungen!$B$6,INDEX(Kunden!$D$6:$D$205,MATCH(D36,Kunden!$A$6:$A$205,0))),Einstellungen!$B$6))</f>
        <v/>
      </c>
      <c r="K36" s="18">
        <f>IF(OR(F36="",C36=""),"",C36+J36)</f>
        <v/>
      </c>
      <c r="L36" s="12" t="n"/>
      <c r="M36" s="19" t="n"/>
      <c r="N36" s="16">
        <f>IF(F36="","",IF(O36="bezahlt",0,I36-N(M36)))</f>
        <v/>
      </c>
      <c r="O36" s="11">
        <f>IF(F36="","",IF(I36&lt;0,IF(OR(L36&lt;&gt;"",M36&lt;&gt;""),"bezahlt","Gutschrift"),IF(OR(L36&lt;&gt;"",M36&lt;&gt;""),IF(OR(M36="",N(M36)&gt;=I36-0.005),"bezahlt","teilbezahlt"),IF(IF(K36="",FALSE,TODAY()&gt;K36),"überfällig","offen"))))</f>
        <v/>
      </c>
      <c r="P36" s="17">
        <f>IF(OR(F36="",K36=""),"",IF(AND(N(N36)&gt;0.005,TODAY()&gt;K36),TODAY()-K36,""))</f>
        <v/>
      </c>
      <c r="Q36" s="20">
        <f>IF(AND(A36="",F36=""),"",IF(A36="","Nummer fehlt",IF(COUNTIF($A$7:$A$506,A36)&gt;1,"Nummer doppelt",IF(AND(A36&gt;MIN($A$7:$A$506),COUNTIF($A$7:$A$506,A36-1)=0),"Lücke vor dieser Nummer",IF(C36="","Datum fehlt",IF(D36="","Kunde fehlt",IF(ISNA(MATCH(D36,Kunden!$A$6:$A$205,0)),"Kunde nicht in der Liste",IF(AND(M36&lt;&gt;"",L36=""),"Zahlungsdatum fehlt",""))))))))</f>
        <v/>
      </c>
      <c r="R36" s="13" t="n"/>
    </row>
    <row r="37">
      <c r="A37" s="10" t="n"/>
      <c r="B37" s="11">
        <f>IF(A37="","",Einstellungen!$B$4&amp;TEXT(A37,REPT("0",Einstellungen!$B$5)))</f>
        <v/>
      </c>
      <c r="C37" s="12" t="n"/>
      <c r="D37" s="13" t="n"/>
      <c r="E37" s="13" t="n"/>
      <c r="F37" s="14" t="n"/>
      <c r="G37" s="15" t="n"/>
      <c r="H37" s="16">
        <f>IF(F37="","",ROUND(F37*N(G37),2))</f>
        <v/>
      </c>
      <c r="I37" s="16">
        <f>IF(F37="","",F37+N(H37))</f>
        <v/>
      </c>
      <c r="J37" s="17">
        <f>IF(F37="","",IFERROR(IF(INDEX(Kunden!$D$6:$D$205,MATCH(D37,Kunden!$A$6:$A$205,0))="",Einstellungen!$B$6,INDEX(Kunden!$D$6:$D$205,MATCH(D37,Kunden!$A$6:$A$205,0))),Einstellungen!$B$6))</f>
        <v/>
      </c>
      <c r="K37" s="18">
        <f>IF(OR(F37="",C37=""),"",C37+J37)</f>
        <v/>
      </c>
      <c r="L37" s="12" t="n"/>
      <c r="M37" s="19" t="n"/>
      <c r="N37" s="16">
        <f>IF(F37="","",IF(O37="bezahlt",0,I37-N(M37)))</f>
        <v/>
      </c>
      <c r="O37" s="11">
        <f>IF(F37="","",IF(I37&lt;0,IF(OR(L37&lt;&gt;"",M37&lt;&gt;""),"bezahlt","Gutschrift"),IF(OR(L37&lt;&gt;"",M37&lt;&gt;""),IF(OR(M37="",N(M37)&gt;=I37-0.005),"bezahlt","teilbezahlt"),IF(IF(K37="",FALSE,TODAY()&gt;K37),"überfällig","offen"))))</f>
        <v/>
      </c>
      <c r="P37" s="17">
        <f>IF(OR(F37="",K37=""),"",IF(AND(N(N37)&gt;0.005,TODAY()&gt;K37),TODAY()-K37,""))</f>
        <v/>
      </c>
      <c r="Q37" s="20">
        <f>IF(AND(A37="",F37=""),"",IF(A37="","Nummer fehlt",IF(COUNTIF($A$7:$A$506,A37)&gt;1,"Nummer doppelt",IF(AND(A37&gt;MIN($A$7:$A$506),COUNTIF($A$7:$A$506,A37-1)=0),"Lücke vor dieser Nummer",IF(C37="","Datum fehlt",IF(D37="","Kunde fehlt",IF(ISNA(MATCH(D37,Kunden!$A$6:$A$205,0)),"Kunde nicht in der Liste",IF(AND(M37&lt;&gt;"",L37=""),"Zahlungsdatum fehlt",""))))))))</f>
        <v/>
      </c>
      <c r="R37" s="13" t="n"/>
    </row>
    <row r="38">
      <c r="A38" s="10" t="n"/>
      <c r="B38" s="11">
        <f>IF(A38="","",Einstellungen!$B$4&amp;TEXT(A38,REPT("0",Einstellungen!$B$5)))</f>
        <v/>
      </c>
      <c r="C38" s="12" t="n"/>
      <c r="D38" s="13" t="n"/>
      <c r="E38" s="13" t="n"/>
      <c r="F38" s="14" t="n"/>
      <c r="G38" s="15" t="n"/>
      <c r="H38" s="16">
        <f>IF(F38="","",ROUND(F38*N(G38),2))</f>
        <v/>
      </c>
      <c r="I38" s="16">
        <f>IF(F38="","",F38+N(H38))</f>
        <v/>
      </c>
      <c r="J38" s="17">
        <f>IF(F38="","",IFERROR(IF(INDEX(Kunden!$D$6:$D$205,MATCH(D38,Kunden!$A$6:$A$205,0))="",Einstellungen!$B$6,INDEX(Kunden!$D$6:$D$205,MATCH(D38,Kunden!$A$6:$A$205,0))),Einstellungen!$B$6))</f>
        <v/>
      </c>
      <c r="K38" s="18">
        <f>IF(OR(F38="",C38=""),"",C38+J38)</f>
        <v/>
      </c>
      <c r="L38" s="12" t="n"/>
      <c r="M38" s="19" t="n"/>
      <c r="N38" s="16">
        <f>IF(F38="","",IF(O38="bezahlt",0,I38-N(M38)))</f>
        <v/>
      </c>
      <c r="O38" s="11">
        <f>IF(F38="","",IF(I38&lt;0,IF(OR(L38&lt;&gt;"",M38&lt;&gt;""),"bezahlt","Gutschrift"),IF(OR(L38&lt;&gt;"",M38&lt;&gt;""),IF(OR(M38="",N(M38)&gt;=I38-0.005),"bezahlt","teilbezahlt"),IF(IF(K38="",FALSE,TODAY()&gt;K38),"überfällig","offen"))))</f>
        <v/>
      </c>
      <c r="P38" s="17">
        <f>IF(OR(F38="",K38=""),"",IF(AND(N(N38)&gt;0.005,TODAY()&gt;K38),TODAY()-K38,""))</f>
        <v/>
      </c>
      <c r="Q38" s="20">
        <f>IF(AND(A38="",F38=""),"",IF(A38="","Nummer fehlt",IF(COUNTIF($A$7:$A$506,A38)&gt;1,"Nummer doppelt",IF(AND(A38&gt;MIN($A$7:$A$506),COUNTIF($A$7:$A$506,A38-1)=0),"Lücke vor dieser Nummer",IF(C38="","Datum fehlt",IF(D38="","Kunde fehlt",IF(ISNA(MATCH(D38,Kunden!$A$6:$A$205,0)),"Kunde nicht in der Liste",IF(AND(M38&lt;&gt;"",L38=""),"Zahlungsdatum fehlt",""))))))))</f>
        <v/>
      </c>
      <c r="R38" s="13" t="n"/>
    </row>
    <row r="39">
      <c r="A39" s="10" t="n"/>
      <c r="B39" s="11">
        <f>IF(A39="","",Einstellungen!$B$4&amp;TEXT(A39,REPT("0",Einstellungen!$B$5)))</f>
        <v/>
      </c>
      <c r="C39" s="12" t="n"/>
      <c r="D39" s="13" t="n"/>
      <c r="E39" s="13" t="n"/>
      <c r="F39" s="14" t="n"/>
      <c r="G39" s="15" t="n"/>
      <c r="H39" s="16">
        <f>IF(F39="","",ROUND(F39*N(G39),2))</f>
        <v/>
      </c>
      <c r="I39" s="16">
        <f>IF(F39="","",F39+N(H39))</f>
        <v/>
      </c>
      <c r="J39" s="17">
        <f>IF(F39="","",IFERROR(IF(INDEX(Kunden!$D$6:$D$205,MATCH(D39,Kunden!$A$6:$A$205,0))="",Einstellungen!$B$6,INDEX(Kunden!$D$6:$D$205,MATCH(D39,Kunden!$A$6:$A$205,0))),Einstellungen!$B$6))</f>
        <v/>
      </c>
      <c r="K39" s="18">
        <f>IF(OR(F39="",C39=""),"",C39+J39)</f>
        <v/>
      </c>
      <c r="L39" s="12" t="n"/>
      <c r="M39" s="19" t="n"/>
      <c r="N39" s="16">
        <f>IF(F39="","",IF(O39="bezahlt",0,I39-N(M39)))</f>
        <v/>
      </c>
      <c r="O39" s="11">
        <f>IF(F39="","",IF(I39&lt;0,IF(OR(L39&lt;&gt;"",M39&lt;&gt;""),"bezahlt","Gutschrift"),IF(OR(L39&lt;&gt;"",M39&lt;&gt;""),IF(OR(M39="",N(M39)&gt;=I39-0.005),"bezahlt","teilbezahlt"),IF(IF(K39="",FALSE,TODAY()&gt;K39),"überfällig","offen"))))</f>
        <v/>
      </c>
      <c r="P39" s="17">
        <f>IF(OR(F39="",K39=""),"",IF(AND(N(N39)&gt;0.005,TODAY()&gt;K39),TODAY()-K39,""))</f>
        <v/>
      </c>
      <c r="Q39" s="20">
        <f>IF(AND(A39="",F39=""),"",IF(A39="","Nummer fehlt",IF(COUNTIF($A$7:$A$506,A39)&gt;1,"Nummer doppelt",IF(AND(A39&gt;MIN($A$7:$A$506),COUNTIF($A$7:$A$506,A39-1)=0),"Lücke vor dieser Nummer",IF(C39="","Datum fehlt",IF(D39="","Kunde fehlt",IF(ISNA(MATCH(D39,Kunden!$A$6:$A$205,0)),"Kunde nicht in der Liste",IF(AND(M39&lt;&gt;"",L39=""),"Zahlungsdatum fehlt",""))))))))</f>
        <v/>
      </c>
      <c r="R39" s="13" t="n"/>
    </row>
    <row r="40">
      <c r="A40" s="10" t="n"/>
      <c r="B40" s="11">
        <f>IF(A40="","",Einstellungen!$B$4&amp;TEXT(A40,REPT("0",Einstellungen!$B$5)))</f>
        <v/>
      </c>
      <c r="C40" s="12" t="n"/>
      <c r="D40" s="13" t="n"/>
      <c r="E40" s="13" t="n"/>
      <c r="F40" s="14" t="n"/>
      <c r="G40" s="15" t="n"/>
      <c r="H40" s="16">
        <f>IF(F40="","",ROUND(F40*N(G40),2))</f>
        <v/>
      </c>
      <c r="I40" s="16">
        <f>IF(F40="","",F40+N(H40))</f>
        <v/>
      </c>
      <c r="J40" s="17">
        <f>IF(F40="","",IFERROR(IF(INDEX(Kunden!$D$6:$D$205,MATCH(D40,Kunden!$A$6:$A$205,0))="",Einstellungen!$B$6,INDEX(Kunden!$D$6:$D$205,MATCH(D40,Kunden!$A$6:$A$205,0))),Einstellungen!$B$6))</f>
        <v/>
      </c>
      <c r="K40" s="18">
        <f>IF(OR(F40="",C40=""),"",C40+J40)</f>
        <v/>
      </c>
      <c r="L40" s="12" t="n"/>
      <c r="M40" s="19" t="n"/>
      <c r="N40" s="16">
        <f>IF(F40="","",IF(O40="bezahlt",0,I40-N(M40)))</f>
        <v/>
      </c>
      <c r="O40" s="11">
        <f>IF(F40="","",IF(I40&lt;0,IF(OR(L40&lt;&gt;"",M40&lt;&gt;""),"bezahlt","Gutschrift"),IF(OR(L40&lt;&gt;"",M40&lt;&gt;""),IF(OR(M40="",N(M40)&gt;=I40-0.005),"bezahlt","teilbezahlt"),IF(IF(K40="",FALSE,TODAY()&gt;K40),"überfällig","offen"))))</f>
        <v/>
      </c>
      <c r="P40" s="17">
        <f>IF(OR(F40="",K40=""),"",IF(AND(N(N40)&gt;0.005,TODAY()&gt;K40),TODAY()-K40,""))</f>
        <v/>
      </c>
      <c r="Q40" s="20">
        <f>IF(AND(A40="",F40=""),"",IF(A40="","Nummer fehlt",IF(COUNTIF($A$7:$A$506,A40)&gt;1,"Nummer doppelt",IF(AND(A40&gt;MIN($A$7:$A$506),COUNTIF($A$7:$A$506,A40-1)=0),"Lücke vor dieser Nummer",IF(C40="","Datum fehlt",IF(D40="","Kunde fehlt",IF(ISNA(MATCH(D40,Kunden!$A$6:$A$205,0)),"Kunde nicht in der Liste",IF(AND(M40&lt;&gt;"",L40=""),"Zahlungsdatum fehlt",""))))))))</f>
        <v/>
      </c>
      <c r="R40" s="13" t="n"/>
    </row>
    <row r="41">
      <c r="A41" s="10" t="n"/>
      <c r="B41" s="11">
        <f>IF(A41="","",Einstellungen!$B$4&amp;TEXT(A41,REPT("0",Einstellungen!$B$5)))</f>
        <v/>
      </c>
      <c r="C41" s="12" t="n"/>
      <c r="D41" s="13" t="n"/>
      <c r="E41" s="13" t="n"/>
      <c r="F41" s="14" t="n"/>
      <c r="G41" s="15" t="n"/>
      <c r="H41" s="16">
        <f>IF(F41="","",ROUND(F41*N(G41),2))</f>
        <v/>
      </c>
      <c r="I41" s="16">
        <f>IF(F41="","",F41+N(H41))</f>
        <v/>
      </c>
      <c r="J41" s="17">
        <f>IF(F41="","",IFERROR(IF(INDEX(Kunden!$D$6:$D$205,MATCH(D41,Kunden!$A$6:$A$205,0))="",Einstellungen!$B$6,INDEX(Kunden!$D$6:$D$205,MATCH(D41,Kunden!$A$6:$A$205,0))),Einstellungen!$B$6))</f>
        <v/>
      </c>
      <c r="K41" s="18">
        <f>IF(OR(F41="",C41=""),"",C41+J41)</f>
        <v/>
      </c>
      <c r="L41" s="12" t="n"/>
      <c r="M41" s="19" t="n"/>
      <c r="N41" s="16">
        <f>IF(F41="","",IF(O41="bezahlt",0,I41-N(M41)))</f>
        <v/>
      </c>
      <c r="O41" s="11">
        <f>IF(F41="","",IF(I41&lt;0,IF(OR(L41&lt;&gt;"",M41&lt;&gt;""),"bezahlt","Gutschrift"),IF(OR(L41&lt;&gt;"",M41&lt;&gt;""),IF(OR(M41="",N(M41)&gt;=I41-0.005),"bezahlt","teilbezahlt"),IF(IF(K41="",FALSE,TODAY()&gt;K41),"überfällig","offen"))))</f>
        <v/>
      </c>
      <c r="P41" s="17">
        <f>IF(OR(F41="",K41=""),"",IF(AND(N(N41)&gt;0.005,TODAY()&gt;K41),TODAY()-K41,""))</f>
        <v/>
      </c>
      <c r="Q41" s="20">
        <f>IF(AND(A41="",F41=""),"",IF(A41="","Nummer fehlt",IF(COUNTIF($A$7:$A$506,A41)&gt;1,"Nummer doppelt",IF(AND(A41&gt;MIN($A$7:$A$506),COUNTIF($A$7:$A$506,A41-1)=0),"Lücke vor dieser Nummer",IF(C41="","Datum fehlt",IF(D41="","Kunde fehlt",IF(ISNA(MATCH(D41,Kunden!$A$6:$A$205,0)),"Kunde nicht in der Liste",IF(AND(M41&lt;&gt;"",L41=""),"Zahlungsdatum fehlt",""))))))))</f>
        <v/>
      </c>
      <c r="R41" s="13" t="n"/>
    </row>
    <row r="42">
      <c r="A42" s="10" t="n"/>
      <c r="B42" s="11">
        <f>IF(A42="","",Einstellungen!$B$4&amp;TEXT(A42,REPT("0",Einstellungen!$B$5)))</f>
        <v/>
      </c>
      <c r="C42" s="12" t="n"/>
      <c r="D42" s="13" t="n"/>
      <c r="E42" s="13" t="n"/>
      <c r="F42" s="14" t="n"/>
      <c r="G42" s="15" t="n"/>
      <c r="H42" s="16">
        <f>IF(F42="","",ROUND(F42*N(G42),2))</f>
        <v/>
      </c>
      <c r="I42" s="16">
        <f>IF(F42="","",F42+N(H42))</f>
        <v/>
      </c>
      <c r="J42" s="17">
        <f>IF(F42="","",IFERROR(IF(INDEX(Kunden!$D$6:$D$205,MATCH(D42,Kunden!$A$6:$A$205,0))="",Einstellungen!$B$6,INDEX(Kunden!$D$6:$D$205,MATCH(D42,Kunden!$A$6:$A$205,0))),Einstellungen!$B$6))</f>
        <v/>
      </c>
      <c r="K42" s="18">
        <f>IF(OR(F42="",C42=""),"",C42+J42)</f>
        <v/>
      </c>
      <c r="L42" s="12" t="n"/>
      <c r="M42" s="19" t="n"/>
      <c r="N42" s="16">
        <f>IF(F42="","",IF(O42="bezahlt",0,I42-N(M42)))</f>
        <v/>
      </c>
      <c r="O42" s="11">
        <f>IF(F42="","",IF(I42&lt;0,IF(OR(L42&lt;&gt;"",M42&lt;&gt;""),"bezahlt","Gutschrift"),IF(OR(L42&lt;&gt;"",M42&lt;&gt;""),IF(OR(M42="",N(M42)&gt;=I42-0.005),"bezahlt","teilbezahlt"),IF(IF(K42="",FALSE,TODAY()&gt;K42),"überfällig","offen"))))</f>
        <v/>
      </c>
      <c r="P42" s="17">
        <f>IF(OR(F42="",K42=""),"",IF(AND(N(N42)&gt;0.005,TODAY()&gt;K42),TODAY()-K42,""))</f>
        <v/>
      </c>
      <c r="Q42" s="20">
        <f>IF(AND(A42="",F42=""),"",IF(A42="","Nummer fehlt",IF(COUNTIF($A$7:$A$506,A42)&gt;1,"Nummer doppelt",IF(AND(A42&gt;MIN($A$7:$A$506),COUNTIF($A$7:$A$506,A42-1)=0),"Lücke vor dieser Nummer",IF(C42="","Datum fehlt",IF(D42="","Kunde fehlt",IF(ISNA(MATCH(D42,Kunden!$A$6:$A$205,0)),"Kunde nicht in der Liste",IF(AND(M42&lt;&gt;"",L42=""),"Zahlungsdatum fehlt",""))))))))</f>
        <v/>
      </c>
      <c r="R42" s="13" t="n"/>
    </row>
    <row r="43">
      <c r="A43" s="10" t="n"/>
      <c r="B43" s="11">
        <f>IF(A43="","",Einstellungen!$B$4&amp;TEXT(A43,REPT("0",Einstellungen!$B$5)))</f>
        <v/>
      </c>
      <c r="C43" s="12" t="n"/>
      <c r="D43" s="13" t="n"/>
      <c r="E43" s="13" t="n"/>
      <c r="F43" s="14" t="n"/>
      <c r="G43" s="15" t="n"/>
      <c r="H43" s="16">
        <f>IF(F43="","",ROUND(F43*N(G43),2))</f>
        <v/>
      </c>
      <c r="I43" s="16">
        <f>IF(F43="","",F43+N(H43))</f>
        <v/>
      </c>
      <c r="J43" s="17">
        <f>IF(F43="","",IFERROR(IF(INDEX(Kunden!$D$6:$D$205,MATCH(D43,Kunden!$A$6:$A$205,0))="",Einstellungen!$B$6,INDEX(Kunden!$D$6:$D$205,MATCH(D43,Kunden!$A$6:$A$205,0))),Einstellungen!$B$6))</f>
        <v/>
      </c>
      <c r="K43" s="18">
        <f>IF(OR(F43="",C43=""),"",C43+J43)</f>
        <v/>
      </c>
      <c r="L43" s="12" t="n"/>
      <c r="M43" s="19" t="n"/>
      <c r="N43" s="16">
        <f>IF(F43="","",IF(O43="bezahlt",0,I43-N(M43)))</f>
        <v/>
      </c>
      <c r="O43" s="11">
        <f>IF(F43="","",IF(I43&lt;0,IF(OR(L43&lt;&gt;"",M43&lt;&gt;""),"bezahlt","Gutschrift"),IF(OR(L43&lt;&gt;"",M43&lt;&gt;""),IF(OR(M43="",N(M43)&gt;=I43-0.005),"bezahlt","teilbezahlt"),IF(IF(K43="",FALSE,TODAY()&gt;K43),"überfällig","offen"))))</f>
        <v/>
      </c>
      <c r="P43" s="17">
        <f>IF(OR(F43="",K43=""),"",IF(AND(N(N43)&gt;0.005,TODAY()&gt;K43),TODAY()-K43,""))</f>
        <v/>
      </c>
      <c r="Q43" s="20">
        <f>IF(AND(A43="",F43=""),"",IF(A43="","Nummer fehlt",IF(COUNTIF($A$7:$A$506,A43)&gt;1,"Nummer doppelt",IF(AND(A43&gt;MIN($A$7:$A$506),COUNTIF($A$7:$A$506,A43-1)=0),"Lücke vor dieser Nummer",IF(C43="","Datum fehlt",IF(D43="","Kunde fehlt",IF(ISNA(MATCH(D43,Kunden!$A$6:$A$205,0)),"Kunde nicht in der Liste",IF(AND(M43&lt;&gt;"",L43=""),"Zahlungsdatum fehlt",""))))))))</f>
        <v/>
      </c>
      <c r="R43" s="13" t="n"/>
    </row>
    <row r="44">
      <c r="A44" s="10" t="n"/>
      <c r="B44" s="11">
        <f>IF(A44="","",Einstellungen!$B$4&amp;TEXT(A44,REPT("0",Einstellungen!$B$5)))</f>
        <v/>
      </c>
      <c r="C44" s="12" t="n"/>
      <c r="D44" s="13" t="n"/>
      <c r="E44" s="13" t="n"/>
      <c r="F44" s="14" t="n"/>
      <c r="G44" s="15" t="n"/>
      <c r="H44" s="16">
        <f>IF(F44="","",ROUND(F44*N(G44),2))</f>
        <v/>
      </c>
      <c r="I44" s="16">
        <f>IF(F44="","",F44+N(H44))</f>
        <v/>
      </c>
      <c r="J44" s="17">
        <f>IF(F44="","",IFERROR(IF(INDEX(Kunden!$D$6:$D$205,MATCH(D44,Kunden!$A$6:$A$205,0))="",Einstellungen!$B$6,INDEX(Kunden!$D$6:$D$205,MATCH(D44,Kunden!$A$6:$A$205,0))),Einstellungen!$B$6))</f>
        <v/>
      </c>
      <c r="K44" s="18">
        <f>IF(OR(F44="",C44=""),"",C44+J44)</f>
        <v/>
      </c>
      <c r="L44" s="12" t="n"/>
      <c r="M44" s="19" t="n"/>
      <c r="N44" s="16">
        <f>IF(F44="","",IF(O44="bezahlt",0,I44-N(M44)))</f>
        <v/>
      </c>
      <c r="O44" s="11">
        <f>IF(F44="","",IF(I44&lt;0,IF(OR(L44&lt;&gt;"",M44&lt;&gt;""),"bezahlt","Gutschrift"),IF(OR(L44&lt;&gt;"",M44&lt;&gt;""),IF(OR(M44="",N(M44)&gt;=I44-0.005),"bezahlt","teilbezahlt"),IF(IF(K44="",FALSE,TODAY()&gt;K44),"überfällig","offen"))))</f>
        <v/>
      </c>
      <c r="P44" s="17">
        <f>IF(OR(F44="",K44=""),"",IF(AND(N(N44)&gt;0.005,TODAY()&gt;K44),TODAY()-K44,""))</f>
        <v/>
      </c>
      <c r="Q44" s="20">
        <f>IF(AND(A44="",F44=""),"",IF(A44="","Nummer fehlt",IF(COUNTIF($A$7:$A$506,A44)&gt;1,"Nummer doppelt",IF(AND(A44&gt;MIN($A$7:$A$506),COUNTIF($A$7:$A$506,A44-1)=0),"Lücke vor dieser Nummer",IF(C44="","Datum fehlt",IF(D44="","Kunde fehlt",IF(ISNA(MATCH(D44,Kunden!$A$6:$A$205,0)),"Kunde nicht in der Liste",IF(AND(M44&lt;&gt;"",L44=""),"Zahlungsdatum fehlt",""))))))))</f>
        <v/>
      </c>
      <c r="R44" s="13" t="n"/>
    </row>
    <row r="45">
      <c r="A45" s="10" t="n"/>
      <c r="B45" s="11">
        <f>IF(A45="","",Einstellungen!$B$4&amp;TEXT(A45,REPT("0",Einstellungen!$B$5)))</f>
        <v/>
      </c>
      <c r="C45" s="12" t="n"/>
      <c r="D45" s="13" t="n"/>
      <c r="E45" s="13" t="n"/>
      <c r="F45" s="14" t="n"/>
      <c r="G45" s="15" t="n"/>
      <c r="H45" s="16">
        <f>IF(F45="","",ROUND(F45*N(G45),2))</f>
        <v/>
      </c>
      <c r="I45" s="16">
        <f>IF(F45="","",F45+N(H45))</f>
        <v/>
      </c>
      <c r="J45" s="17">
        <f>IF(F45="","",IFERROR(IF(INDEX(Kunden!$D$6:$D$205,MATCH(D45,Kunden!$A$6:$A$205,0))="",Einstellungen!$B$6,INDEX(Kunden!$D$6:$D$205,MATCH(D45,Kunden!$A$6:$A$205,0))),Einstellungen!$B$6))</f>
        <v/>
      </c>
      <c r="K45" s="18">
        <f>IF(OR(F45="",C45=""),"",C45+J45)</f>
        <v/>
      </c>
      <c r="L45" s="12" t="n"/>
      <c r="M45" s="19" t="n"/>
      <c r="N45" s="16">
        <f>IF(F45="","",IF(O45="bezahlt",0,I45-N(M45)))</f>
        <v/>
      </c>
      <c r="O45" s="11">
        <f>IF(F45="","",IF(I45&lt;0,IF(OR(L45&lt;&gt;"",M45&lt;&gt;""),"bezahlt","Gutschrift"),IF(OR(L45&lt;&gt;"",M45&lt;&gt;""),IF(OR(M45="",N(M45)&gt;=I45-0.005),"bezahlt","teilbezahlt"),IF(IF(K45="",FALSE,TODAY()&gt;K45),"überfällig","offen"))))</f>
        <v/>
      </c>
      <c r="P45" s="17">
        <f>IF(OR(F45="",K45=""),"",IF(AND(N(N45)&gt;0.005,TODAY()&gt;K45),TODAY()-K45,""))</f>
        <v/>
      </c>
      <c r="Q45" s="20">
        <f>IF(AND(A45="",F45=""),"",IF(A45="","Nummer fehlt",IF(COUNTIF($A$7:$A$506,A45)&gt;1,"Nummer doppelt",IF(AND(A45&gt;MIN($A$7:$A$506),COUNTIF($A$7:$A$506,A45-1)=0),"Lücke vor dieser Nummer",IF(C45="","Datum fehlt",IF(D45="","Kunde fehlt",IF(ISNA(MATCH(D45,Kunden!$A$6:$A$205,0)),"Kunde nicht in der Liste",IF(AND(M45&lt;&gt;"",L45=""),"Zahlungsdatum fehlt",""))))))))</f>
        <v/>
      </c>
      <c r="R45" s="13" t="n"/>
    </row>
    <row r="46">
      <c r="A46" s="10" t="n"/>
      <c r="B46" s="11">
        <f>IF(A46="","",Einstellungen!$B$4&amp;TEXT(A46,REPT("0",Einstellungen!$B$5)))</f>
        <v/>
      </c>
      <c r="C46" s="12" t="n"/>
      <c r="D46" s="13" t="n"/>
      <c r="E46" s="13" t="n"/>
      <c r="F46" s="14" t="n"/>
      <c r="G46" s="15" t="n"/>
      <c r="H46" s="16">
        <f>IF(F46="","",ROUND(F46*N(G46),2))</f>
        <v/>
      </c>
      <c r="I46" s="16">
        <f>IF(F46="","",F46+N(H46))</f>
        <v/>
      </c>
      <c r="J46" s="17">
        <f>IF(F46="","",IFERROR(IF(INDEX(Kunden!$D$6:$D$205,MATCH(D46,Kunden!$A$6:$A$205,0))="",Einstellungen!$B$6,INDEX(Kunden!$D$6:$D$205,MATCH(D46,Kunden!$A$6:$A$205,0))),Einstellungen!$B$6))</f>
        <v/>
      </c>
      <c r="K46" s="18">
        <f>IF(OR(F46="",C46=""),"",C46+J46)</f>
        <v/>
      </c>
      <c r="L46" s="12" t="n"/>
      <c r="M46" s="19" t="n"/>
      <c r="N46" s="16">
        <f>IF(F46="","",IF(O46="bezahlt",0,I46-N(M46)))</f>
        <v/>
      </c>
      <c r="O46" s="11">
        <f>IF(F46="","",IF(I46&lt;0,IF(OR(L46&lt;&gt;"",M46&lt;&gt;""),"bezahlt","Gutschrift"),IF(OR(L46&lt;&gt;"",M46&lt;&gt;""),IF(OR(M46="",N(M46)&gt;=I46-0.005),"bezahlt","teilbezahlt"),IF(IF(K46="",FALSE,TODAY()&gt;K46),"überfällig","offen"))))</f>
        <v/>
      </c>
      <c r="P46" s="17">
        <f>IF(OR(F46="",K46=""),"",IF(AND(N(N46)&gt;0.005,TODAY()&gt;K46),TODAY()-K46,""))</f>
        <v/>
      </c>
      <c r="Q46" s="20">
        <f>IF(AND(A46="",F46=""),"",IF(A46="","Nummer fehlt",IF(COUNTIF($A$7:$A$506,A46)&gt;1,"Nummer doppelt",IF(AND(A46&gt;MIN($A$7:$A$506),COUNTIF($A$7:$A$506,A46-1)=0),"Lücke vor dieser Nummer",IF(C46="","Datum fehlt",IF(D46="","Kunde fehlt",IF(ISNA(MATCH(D46,Kunden!$A$6:$A$205,0)),"Kunde nicht in der Liste",IF(AND(M46&lt;&gt;"",L46=""),"Zahlungsdatum fehlt",""))))))))</f>
        <v/>
      </c>
      <c r="R46" s="13" t="n"/>
    </row>
    <row r="47">
      <c r="A47" s="10" t="n"/>
      <c r="B47" s="11">
        <f>IF(A47="","",Einstellungen!$B$4&amp;TEXT(A47,REPT("0",Einstellungen!$B$5)))</f>
        <v/>
      </c>
      <c r="C47" s="12" t="n"/>
      <c r="D47" s="13" t="n"/>
      <c r="E47" s="13" t="n"/>
      <c r="F47" s="14" t="n"/>
      <c r="G47" s="15" t="n"/>
      <c r="H47" s="16">
        <f>IF(F47="","",ROUND(F47*N(G47),2))</f>
        <v/>
      </c>
      <c r="I47" s="16">
        <f>IF(F47="","",F47+N(H47))</f>
        <v/>
      </c>
      <c r="J47" s="17">
        <f>IF(F47="","",IFERROR(IF(INDEX(Kunden!$D$6:$D$205,MATCH(D47,Kunden!$A$6:$A$205,0))="",Einstellungen!$B$6,INDEX(Kunden!$D$6:$D$205,MATCH(D47,Kunden!$A$6:$A$205,0))),Einstellungen!$B$6))</f>
        <v/>
      </c>
      <c r="K47" s="18">
        <f>IF(OR(F47="",C47=""),"",C47+J47)</f>
        <v/>
      </c>
      <c r="L47" s="12" t="n"/>
      <c r="M47" s="19" t="n"/>
      <c r="N47" s="16">
        <f>IF(F47="","",IF(O47="bezahlt",0,I47-N(M47)))</f>
        <v/>
      </c>
      <c r="O47" s="11">
        <f>IF(F47="","",IF(I47&lt;0,IF(OR(L47&lt;&gt;"",M47&lt;&gt;""),"bezahlt","Gutschrift"),IF(OR(L47&lt;&gt;"",M47&lt;&gt;""),IF(OR(M47="",N(M47)&gt;=I47-0.005),"bezahlt","teilbezahlt"),IF(IF(K47="",FALSE,TODAY()&gt;K47),"überfällig","offen"))))</f>
        <v/>
      </c>
      <c r="P47" s="17">
        <f>IF(OR(F47="",K47=""),"",IF(AND(N(N47)&gt;0.005,TODAY()&gt;K47),TODAY()-K47,""))</f>
        <v/>
      </c>
      <c r="Q47" s="20">
        <f>IF(AND(A47="",F47=""),"",IF(A47="","Nummer fehlt",IF(COUNTIF($A$7:$A$506,A47)&gt;1,"Nummer doppelt",IF(AND(A47&gt;MIN($A$7:$A$506),COUNTIF($A$7:$A$506,A47-1)=0),"Lücke vor dieser Nummer",IF(C47="","Datum fehlt",IF(D47="","Kunde fehlt",IF(ISNA(MATCH(D47,Kunden!$A$6:$A$205,0)),"Kunde nicht in der Liste",IF(AND(M47&lt;&gt;"",L47=""),"Zahlungsdatum fehlt",""))))))))</f>
        <v/>
      </c>
      <c r="R47" s="13" t="n"/>
    </row>
    <row r="48">
      <c r="A48" s="10" t="n"/>
      <c r="B48" s="11">
        <f>IF(A48="","",Einstellungen!$B$4&amp;TEXT(A48,REPT("0",Einstellungen!$B$5)))</f>
        <v/>
      </c>
      <c r="C48" s="12" t="n"/>
      <c r="D48" s="13" t="n"/>
      <c r="E48" s="13" t="n"/>
      <c r="F48" s="14" t="n"/>
      <c r="G48" s="15" t="n"/>
      <c r="H48" s="16">
        <f>IF(F48="","",ROUND(F48*N(G48),2))</f>
        <v/>
      </c>
      <c r="I48" s="16">
        <f>IF(F48="","",F48+N(H48))</f>
        <v/>
      </c>
      <c r="J48" s="17">
        <f>IF(F48="","",IFERROR(IF(INDEX(Kunden!$D$6:$D$205,MATCH(D48,Kunden!$A$6:$A$205,0))="",Einstellungen!$B$6,INDEX(Kunden!$D$6:$D$205,MATCH(D48,Kunden!$A$6:$A$205,0))),Einstellungen!$B$6))</f>
        <v/>
      </c>
      <c r="K48" s="18">
        <f>IF(OR(F48="",C48=""),"",C48+J48)</f>
        <v/>
      </c>
      <c r="L48" s="12" t="n"/>
      <c r="M48" s="19" t="n"/>
      <c r="N48" s="16">
        <f>IF(F48="","",IF(O48="bezahlt",0,I48-N(M48)))</f>
        <v/>
      </c>
      <c r="O48" s="11">
        <f>IF(F48="","",IF(I48&lt;0,IF(OR(L48&lt;&gt;"",M48&lt;&gt;""),"bezahlt","Gutschrift"),IF(OR(L48&lt;&gt;"",M48&lt;&gt;""),IF(OR(M48="",N(M48)&gt;=I48-0.005),"bezahlt","teilbezahlt"),IF(IF(K48="",FALSE,TODAY()&gt;K48),"überfällig","offen"))))</f>
        <v/>
      </c>
      <c r="P48" s="17">
        <f>IF(OR(F48="",K48=""),"",IF(AND(N(N48)&gt;0.005,TODAY()&gt;K48),TODAY()-K48,""))</f>
        <v/>
      </c>
      <c r="Q48" s="20">
        <f>IF(AND(A48="",F48=""),"",IF(A48="","Nummer fehlt",IF(COUNTIF($A$7:$A$506,A48)&gt;1,"Nummer doppelt",IF(AND(A48&gt;MIN($A$7:$A$506),COUNTIF($A$7:$A$506,A48-1)=0),"Lücke vor dieser Nummer",IF(C48="","Datum fehlt",IF(D48="","Kunde fehlt",IF(ISNA(MATCH(D48,Kunden!$A$6:$A$205,0)),"Kunde nicht in der Liste",IF(AND(M48&lt;&gt;"",L48=""),"Zahlungsdatum fehlt",""))))))))</f>
        <v/>
      </c>
      <c r="R48" s="13" t="n"/>
    </row>
    <row r="49">
      <c r="A49" s="10" t="n"/>
      <c r="B49" s="11">
        <f>IF(A49="","",Einstellungen!$B$4&amp;TEXT(A49,REPT("0",Einstellungen!$B$5)))</f>
        <v/>
      </c>
      <c r="C49" s="12" t="n"/>
      <c r="D49" s="13" t="n"/>
      <c r="E49" s="13" t="n"/>
      <c r="F49" s="14" t="n"/>
      <c r="G49" s="15" t="n"/>
      <c r="H49" s="16">
        <f>IF(F49="","",ROUND(F49*N(G49),2))</f>
        <v/>
      </c>
      <c r="I49" s="16">
        <f>IF(F49="","",F49+N(H49))</f>
        <v/>
      </c>
      <c r="J49" s="17">
        <f>IF(F49="","",IFERROR(IF(INDEX(Kunden!$D$6:$D$205,MATCH(D49,Kunden!$A$6:$A$205,0))="",Einstellungen!$B$6,INDEX(Kunden!$D$6:$D$205,MATCH(D49,Kunden!$A$6:$A$205,0))),Einstellungen!$B$6))</f>
        <v/>
      </c>
      <c r="K49" s="18">
        <f>IF(OR(F49="",C49=""),"",C49+J49)</f>
        <v/>
      </c>
      <c r="L49" s="12" t="n"/>
      <c r="M49" s="19" t="n"/>
      <c r="N49" s="16">
        <f>IF(F49="","",IF(O49="bezahlt",0,I49-N(M49)))</f>
        <v/>
      </c>
      <c r="O49" s="11">
        <f>IF(F49="","",IF(I49&lt;0,IF(OR(L49&lt;&gt;"",M49&lt;&gt;""),"bezahlt","Gutschrift"),IF(OR(L49&lt;&gt;"",M49&lt;&gt;""),IF(OR(M49="",N(M49)&gt;=I49-0.005),"bezahlt","teilbezahlt"),IF(IF(K49="",FALSE,TODAY()&gt;K49),"überfällig","offen"))))</f>
        <v/>
      </c>
      <c r="P49" s="17">
        <f>IF(OR(F49="",K49=""),"",IF(AND(N(N49)&gt;0.005,TODAY()&gt;K49),TODAY()-K49,""))</f>
        <v/>
      </c>
      <c r="Q49" s="20">
        <f>IF(AND(A49="",F49=""),"",IF(A49="","Nummer fehlt",IF(COUNTIF($A$7:$A$506,A49)&gt;1,"Nummer doppelt",IF(AND(A49&gt;MIN($A$7:$A$506),COUNTIF($A$7:$A$506,A49-1)=0),"Lücke vor dieser Nummer",IF(C49="","Datum fehlt",IF(D49="","Kunde fehlt",IF(ISNA(MATCH(D49,Kunden!$A$6:$A$205,0)),"Kunde nicht in der Liste",IF(AND(M49&lt;&gt;"",L49=""),"Zahlungsdatum fehlt",""))))))))</f>
        <v/>
      </c>
      <c r="R49" s="13" t="n"/>
    </row>
    <row r="50">
      <c r="A50" s="10" t="n"/>
      <c r="B50" s="11">
        <f>IF(A50="","",Einstellungen!$B$4&amp;TEXT(A50,REPT("0",Einstellungen!$B$5)))</f>
        <v/>
      </c>
      <c r="C50" s="12" t="n"/>
      <c r="D50" s="13" t="n"/>
      <c r="E50" s="13" t="n"/>
      <c r="F50" s="14" t="n"/>
      <c r="G50" s="15" t="n"/>
      <c r="H50" s="16">
        <f>IF(F50="","",ROUND(F50*N(G50),2))</f>
        <v/>
      </c>
      <c r="I50" s="16">
        <f>IF(F50="","",F50+N(H50))</f>
        <v/>
      </c>
      <c r="J50" s="17">
        <f>IF(F50="","",IFERROR(IF(INDEX(Kunden!$D$6:$D$205,MATCH(D50,Kunden!$A$6:$A$205,0))="",Einstellungen!$B$6,INDEX(Kunden!$D$6:$D$205,MATCH(D50,Kunden!$A$6:$A$205,0))),Einstellungen!$B$6))</f>
        <v/>
      </c>
      <c r="K50" s="18">
        <f>IF(OR(F50="",C50=""),"",C50+J50)</f>
        <v/>
      </c>
      <c r="L50" s="12" t="n"/>
      <c r="M50" s="19" t="n"/>
      <c r="N50" s="16">
        <f>IF(F50="","",IF(O50="bezahlt",0,I50-N(M50)))</f>
        <v/>
      </c>
      <c r="O50" s="11">
        <f>IF(F50="","",IF(I50&lt;0,IF(OR(L50&lt;&gt;"",M50&lt;&gt;""),"bezahlt","Gutschrift"),IF(OR(L50&lt;&gt;"",M50&lt;&gt;""),IF(OR(M50="",N(M50)&gt;=I50-0.005),"bezahlt","teilbezahlt"),IF(IF(K50="",FALSE,TODAY()&gt;K50),"überfällig","offen"))))</f>
        <v/>
      </c>
      <c r="P50" s="17">
        <f>IF(OR(F50="",K50=""),"",IF(AND(N(N50)&gt;0.005,TODAY()&gt;K50),TODAY()-K50,""))</f>
        <v/>
      </c>
      <c r="Q50" s="20">
        <f>IF(AND(A50="",F50=""),"",IF(A50="","Nummer fehlt",IF(COUNTIF($A$7:$A$506,A50)&gt;1,"Nummer doppelt",IF(AND(A50&gt;MIN($A$7:$A$506),COUNTIF($A$7:$A$506,A50-1)=0),"Lücke vor dieser Nummer",IF(C50="","Datum fehlt",IF(D50="","Kunde fehlt",IF(ISNA(MATCH(D50,Kunden!$A$6:$A$205,0)),"Kunde nicht in der Liste",IF(AND(M50&lt;&gt;"",L50=""),"Zahlungsdatum fehlt",""))))))))</f>
        <v/>
      </c>
      <c r="R50" s="13" t="n"/>
    </row>
    <row r="51">
      <c r="A51" s="10" t="n"/>
      <c r="B51" s="11">
        <f>IF(A51="","",Einstellungen!$B$4&amp;TEXT(A51,REPT("0",Einstellungen!$B$5)))</f>
        <v/>
      </c>
      <c r="C51" s="12" t="n"/>
      <c r="D51" s="13" t="n"/>
      <c r="E51" s="13" t="n"/>
      <c r="F51" s="14" t="n"/>
      <c r="G51" s="15" t="n"/>
      <c r="H51" s="16">
        <f>IF(F51="","",ROUND(F51*N(G51),2))</f>
        <v/>
      </c>
      <c r="I51" s="16">
        <f>IF(F51="","",F51+N(H51))</f>
        <v/>
      </c>
      <c r="J51" s="17">
        <f>IF(F51="","",IFERROR(IF(INDEX(Kunden!$D$6:$D$205,MATCH(D51,Kunden!$A$6:$A$205,0))="",Einstellungen!$B$6,INDEX(Kunden!$D$6:$D$205,MATCH(D51,Kunden!$A$6:$A$205,0))),Einstellungen!$B$6))</f>
        <v/>
      </c>
      <c r="K51" s="18">
        <f>IF(OR(F51="",C51=""),"",C51+J51)</f>
        <v/>
      </c>
      <c r="L51" s="12" t="n"/>
      <c r="M51" s="19" t="n"/>
      <c r="N51" s="16">
        <f>IF(F51="","",IF(O51="bezahlt",0,I51-N(M51)))</f>
        <v/>
      </c>
      <c r="O51" s="11">
        <f>IF(F51="","",IF(I51&lt;0,IF(OR(L51&lt;&gt;"",M51&lt;&gt;""),"bezahlt","Gutschrift"),IF(OR(L51&lt;&gt;"",M51&lt;&gt;""),IF(OR(M51="",N(M51)&gt;=I51-0.005),"bezahlt","teilbezahlt"),IF(IF(K51="",FALSE,TODAY()&gt;K51),"überfällig","offen"))))</f>
        <v/>
      </c>
      <c r="P51" s="17">
        <f>IF(OR(F51="",K51=""),"",IF(AND(N(N51)&gt;0.005,TODAY()&gt;K51),TODAY()-K51,""))</f>
        <v/>
      </c>
      <c r="Q51" s="20">
        <f>IF(AND(A51="",F51=""),"",IF(A51="","Nummer fehlt",IF(COUNTIF($A$7:$A$506,A51)&gt;1,"Nummer doppelt",IF(AND(A51&gt;MIN($A$7:$A$506),COUNTIF($A$7:$A$506,A51-1)=0),"Lücke vor dieser Nummer",IF(C51="","Datum fehlt",IF(D51="","Kunde fehlt",IF(ISNA(MATCH(D51,Kunden!$A$6:$A$205,0)),"Kunde nicht in der Liste",IF(AND(M51&lt;&gt;"",L51=""),"Zahlungsdatum fehlt",""))))))))</f>
        <v/>
      </c>
      <c r="R51" s="13" t="n"/>
    </row>
    <row r="52">
      <c r="A52" s="10" t="n"/>
      <c r="B52" s="11">
        <f>IF(A52="","",Einstellungen!$B$4&amp;TEXT(A52,REPT("0",Einstellungen!$B$5)))</f>
        <v/>
      </c>
      <c r="C52" s="12" t="n"/>
      <c r="D52" s="13" t="n"/>
      <c r="E52" s="13" t="n"/>
      <c r="F52" s="14" t="n"/>
      <c r="G52" s="15" t="n"/>
      <c r="H52" s="16">
        <f>IF(F52="","",ROUND(F52*N(G52),2))</f>
        <v/>
      </c>
      <c r="I52" s="16">
        <f>IF(F52="","",F52+N(H52))</f>
        <v/>
      </c>
      <c r="J52" s="17">
        <f>IF(F52="","",IFERROR(IF(INDEX(Kunden!$D$6:$D$205,MATCH(D52,Kunden!$A$6:$A$205,0))="",Einstellungen!$B$6,INDEX(Kunden!$D$6:$D$205,MATCH(D52,Kunden!$A$6:$A$205,0))),Einstellungen!$B$6))</f>
        <v/>
      </c>
      <c r="K52" s="18">
        <f>IF(OR(F52="",C52=""),"",C52+J52)</f>
        <v/>
      </c>
      <c r="L52" s="12" t="n"/>
      <c r="M52" s="19" t="n"/>
      <c r="N52" s="16">
        <f>IF(F52="","",IF(O52="bezahlt",0,I52-N(M52)))</f>
        <v/>
      </c>
      <c r="O52" s="11">
        <f>IF(F52="","",IF(I52&lt;0,IF(OR(L52&lt;&gt;"",M52&lt;&gt;""),"bezahlt","Gutschrift"),IF(OR(L52&lt;&gt;"",M52&lt;&gt;""),IF(OR(M52="",N(M52)&gt;=I52-0.005),"bezahlt","teilbezahlt"),IF(IF(K52="",FALSE,TODAY()&gt;K52),"überfällig","offen"))))</f>
        <v/>
      </c>
      <c r="P52" s="17">
        <f>IF(OR(F52="",K52=""),"",IF(AND(N(N52)&gt;0.005,TODAY()&gt;K52),TODAY()-K52,""))</f>
        <v/>
      </c>
      <c r="Q52" s="20">
        <f>IF(AND(A52="",F52=""),"",IF(A52="","Nummer fehlt",IF(COUNTIF($A$7:$A$506,A52)&gt;1,"Nummer doppelt",IF(AND(A52&gt;MIN($A$7:$A$506),COUNTIF($A$7:$A$506,A52-1)=0),"Lücke vor dieser Nummer",IF(C52="","Datum fehlt",IF(D52="","Kunde fehlt",IF(ISNA(MATCH(D52,Kunden!$A$6:$A$205,0)),"Kunde nicht in der Liste",IF(AND(M52&lt;&gt;"",L52=""),"Zahlungsdatum fehlt",""))))))))</f>
        <v/>
      </c>
      <c r="R52" s="13" t="n"/>
    </row>
    <row r="53">
      <c r="A53" s="10" t="n"/>
      <c r="B53" s="11">
        <f>IF(A53="","",Einstellungen!$B$4&amp;TEXT(A53,REPT("0",Einstellungen!$B$5)))</f>
        <v/>
      </c>
      <c r="C53" s="12" t="n"/>
      <c r="D53" s="13" t="n"/>
      <c r="E53" s="13" t="n"/>
      <c r="F53" s="14" t="n"/>
      <c r="G53" s="15" t="n"/>
      <c r="H53" s="16">
        <f>IF(F53="","",ROUND(F53*N(G53),2))</f>
        <v/>
      </c>
      <c r="I53" s="16">
        <f>IF(F53="","",F53+N(H53))</f>
        <v/>
      </c>
      <c r="J53" s="17">
        <f>IF(F53="","",IFERROR(IF(INDEX(Kunden!$D$6:$D$205,MATCH(D53,Kunden!$A$6:$A$205,0))="",Einstellungen!$B$6,INDEX(Kunden!$D$6:$D$205,MATCH(D53,Kunden!$A$6:$A$205,0))),Einstellungen!$B$6))</f>
        <v/>
      </c>
      <c r="K53" s="18">
        <f>IF(OR(F53="",C53=""),"",C53+J53)</f>
        <v/>
      </c>
      <c r="L53" s="12" t="n"/>
      <c r="M53" s="19" t="n"/>
      <c r="N53" s="16">
        <f>IF(F53="","",IF(O53="bezahlt",0,I53-N(M53)))</f>
        <v/>
      </c>
      <c r="O53" s="11">
        <f>IF(F53="","",IF(I53&lt;0,IF(OR(L53&lt;&gt;"",M53&lt;&gt;""),"bezahlt","Gutschrift"),IF(OR(L53&lt;&gt;"",M53&lt;&gt;""),IF(OR(M53="",N(M53)&gt;=I53-0.005),"bezahlt","teilbezahlt"),IF(IF(K53="",FALSE,TODAY()&gt;K53),"überfällig","offen"))))</f>
        <v/>
      </c>
      <c r="P53" s="17">
        <f>IF(OR(F53="",K53=""),"",IF(AND(N(N53)&gt;0.005,TODAY()&gt;K53),TODAY()-K53,""))</f>
        <v/>
      </c>
      <c r="Q53" s="20">
        <f>IF(AND(A53="",F53=""),"",IF(A53="","Nummer fehlt",IF(COUNTIF($A$7:$A$506,A53)&gt;1,"Nummer doppelt",IF(AND(A53&gt;MIN($A$7:$A$506),COUNTIF($A$7:$A$506,A53-1)=0),"Lücke vor dieser Nummer",IF(C53="","Datum fehlt",IF(D53="","Kunde fehlt",IF(ISNA(MATCH(D53,Kunden!$A$6:$A$205,0)),"Kunde nicht in der Liste",IF(AND(M53&lt;&gt;"",L53=""),"Zahlungsdatum fehlt",""))))))))</f>
        <v/>
      </c>
      <c r="R53" s="13" t="n"/>
    </row>
    <row r="54">
      <c r="A54" s="10" t="n"/>
      <c r="B54" s="11">
        <f>IF(A54="","",Einstellungen!$B$4&amp;TEXT(A54,REPT("0",Einstellungen!$B$5)))</f>
        <v/>
      </c>
      <c r="C54" s="12" t="n"/>
      <c r="D54" s="13" t="n"/>
      <c r="E54" s="13" t="n"/>
      <c r="F54" s="14" t="n"/>
      <c r="G54" s="15" t="n"/>
      <c r="H54" s="16">
        <f>IF(F54="","",ROUND(F54*N(G54),2))</f>
        <v/>
      </c>
      <c r="I54" s="16">
        <f>IF(F54="","",F54+N(H54))</f>
        <v/>
      </c>
      <c r="J54" s="17">
        <f>IF(F54="","",IFERROR(IF(INDEX(Kunden!$D$6:$D$205,MATCH(D54,Kunden!$A$6:$A$205,0))="",Einstellungen!$B$6,INDEX(Kunden!$D$6:$D$205,MATCH(D54,Kunden!$A$6:$A$205,0))),Einstellungen!$B$6))</f>
        <v/>
      </c>
      <c r="K54" s="18">
        <f>IF(OR(F54="",C54=""),"",C54+J54)</f>
        <v/>
      </c>
      <c r="L54" s="12" t="n"/>
      <c r="M54" s="19" t="n"/>
      <c r="N54" s="16">
        <f>IF(F54="","",IF(O54="bezahlt",0,I54-N(M54)))</f>
        <v/>
      </c>
      <c r="O54" s="11">
        <f>IF(F54="","",IF(I54&lt;0,IF(OR(L54&lt;&gt;"",M54&lt;&gt;""),"bezahlt","Gutschrift"),IF(OR(L54&lt;&gt;"",M54&lt;&gt;""),IF(OR(M54="",N(M54)&gt;=I54-0.005),"bezahlt","teilbezahlt"),IF(IF(K54="",FALSE,TODAY()&gt;K54),"überfällig","offen"))))</f>
        <v/>
      </c>
      <c r="P54" s="17">
        <f>IF(OR(F54="",K54=""),"",IF(AND(N(N54)&gt;0.005,TODAY()&gt;K54),TODAY()-K54,""))</f>
        <v/>
      </c>
      <c r="Q54" s="20">
        <f>IF(AND(A54="",F54=""),"",IF(A54="","Nummer fehlt",IF(COUNTIF($A$7:$A$506,A54)&gt;1,"Nummer doppelt",IF(AND(A54&gt;MIN($A$7:$A$506),COUNTIF($A$7:$A$506,A54-1)=0),"Lücke vor dieser Nummer",IF(C54="","Datum fehlt",IF(D54="","Kunde fehlt",IF(ISNA(MATCH(D54,Kunden!$A$6:$A$205,0)),"Kunde nicht in der Liste",IF(AND(M54&lt;&gt;"",L54=""),"Zahlungsdatum fehlt",""))))))))</f>
        <v/>
      </c>
      <c r="R54" s="13" t="n"/>
    </row>
    <row r="55">
      <c r="A55" s="10" t="n"/>
      <c r="B55" s="11">
        <f>IF(A55="","",Einstellungen!$B$4&amp;TEXT(A55,REPT("0",Einstellungen!$B$5)))</f>
        <v/>
      </c>
      <c r="C55" s="12" t="n"/>
      <c r="D55" s="13" t="n"/>
      <c r="E55" s="13" t="n"/>
      <c r="F55" s="14" t="n"/>
      <c r="G55" s="15" t="n"/>
      <c r="H55" s="16">
        <f>IF(F55="","",ROUND(F55*N(G55),2))</f>
        <v/>
      </c>
      <c r="I55" s="16">
        <f>IF(F55="","",F55+N(H55))</f>
        <v/>
      </c>
      <c r="J55" s="17">
        <f>IF(F55="","",IFERROR(IF(INDEX(Kunden!$D$6:$D$205,MATCH(D55,Kunden!$A$6:$A$205,0))="",Einstellungen!$B$6,INDEX(Kunden!$D$6:$D$205,MATCH(D55,Kunden!$A$6:$A$205,0))),Einstellungen!$B$6))</f>
        <v/>
      </c>
      <c r="K55" s="18">
        <f>IF(OR(F55="",C55=""),"",C55+J55)</f>
        <v/>
      </c>
      <c r="L55" s="12" t="n"/>
      <c r="M55" s="19" t="n"/>
      <c r="N55" s="16">
        <f>IF(F55="","",IF(O55="bezahlt",0,I55-N(M55)))</f>
        <v/>
      </c>
      <c r="O55" s="11">
        <f>IF(F55="","",IF(I55&lt;0,IF(OR(L55&lt;&gt;"",M55&lt;&gt;""),"bezahlt","Gutschrift"),IF(OR(L55&lt;&gt;"",M55&lt;&gt;""),IF(OR(M55="",N(M55)&gt;=I55-0.005),"bezahlt","teilbezahlt"),IF(IF(K55="",FALSE,TODAY()&gt;K55),"überfällig","offen"))))</f>
        <v/>
      </c>
      <c r="P55" s="17">
        <f>IF(OR(F55="",K55=""),"",IF(AND(N(N55)&gt;0.005,TODAY()&gt;K55),TODAY()-K55,""))</f>
        <v/>
      </c>
      <c r="Q55" s="20">
        <f>IF(AND(A55="",F55=""),"",IF(A55="","Nummer fehlt",IF(COUNTIF($A$7:$A$506,A55)&gt;1,"Nummer doppelt",IF(AND(A55&gt;MIN($A$7:$A$506),COUNTIF($A$7:$A$506,A55-1)=0),"Lücke vor dieser Nummer",IF(C55="","Datum fehlt",IF(D55="","Kunde fehlt",IF(ISNA(MATCH(D55,Kunden!$A$6:$A$205,0)),"Kunde nicht in der Liste",IF(AND(M55&lt;&gt;"",L55=""),"Zahlungsdatum fehlt",""))))))))</f>
        <v/>
      </c>
      <c r="R55" s="13" t="n"/>
    </row>
    <row r="56">
      <c r="A56" s="10" t="n"/>
      <c r="B56" s="11">
        <f>IF(A56="","",Einstellungen!$B$4&amp;TEXT(A56,REPT("0",Einstellungen!$B$5)))</f>
        <v/>
      </c>
      <c r="C56" s="12" t="n"/>
      <c r="D56" s="13" t="n"/>
      <c r="E56" s="13" t="n"/>
      <c r="F56" s="14" t="n"/>
      <c r="G56" s="15" t="n"/>
      <c r="H56" s="16">
        <f>IF(F56="","",ROUND(F56*N(G56),2))</f>
        <v/>
      </c>
      <c r="I56" s="16">
        <f>IF(F56="","",F56+N(H56))</f>
        <v/>
      </c>
      <c r="J56" s="17">
        <f>IF(F56="","",IFERROR(IF(INDEX(Kunden!$D$6:$D$205,MATCH(D56,Kunden!$A$6:$A$205,0))="",Einstellungen!$B$6,INDEX(Kunden!$D$6:$D$205,MATCH(D56,Kunden!$A$6:$A$205,0))),Einstellungen!$B$6))</f>
        <v/>
      </c>
      <c r="K56" s="18">
        <f>IF(OR(F56="",C56=""),"",C56+J56)</f>
        <v/>
      </c>
      <c r="L56" s="12" t="n"/>
      <c r="M56" s="19" t="n"/>
      <c r="N56" s="16">
        <f>IF(F56="","",IF(O56="bezahlt",0,I56-N(M56)))</f>
        <v/>
      </c>
      <c r="O56" s="11">
        <f>IF(F56="","",IF(I56&lt;0,IF(OR(L56&lt;&gt;"",M56&lt;&gt;""),"bezahlt","Gutschrift"),IF(OR(L56&lt;&gt;"",M56&lt;&gt;""),IF(OR(M56="",N(M56)&gt;=I56-0.005),"bezahlt","teilbezahlt"),IF(IF(K56="",FALSE,TODAY()&gt;K56),"überfällig","offen"))))</f>
        <v/>
      </c>
      <c r="P56" s="17">
        <f>IF(OR(F56="",K56=""),"",IF(AND(N(N56)&gt;0.005,TODAY()&gt;K56),TODAY()-K56,""))</f>
        <v/>
      </c>
      <c r="Q56" s="20">
        <f>IF(AND(A56="",F56=""),"",IF(A56="","Nummer fehlt",IF(COUNTIF($A$7:$A$506,A56)&gt;1,"Nummer doppelt",IF(AND(A56&gt;MIN($A$7:$A$506),COUNTIF($A$7:$A$506,A56-1)=0),"Lücke vor dieser Nummer",IF(C56="","Datum fehlt",IF(D56="","Kunde fehlt",IF(ISNA(MATCH(D56,Kunden!$A$6:$A$205,0)),"Kunde nicht in der Liste",IF(AND(M56&lt;&gt;"",L56=""),"Zahlungsdatum fehlt",""))))))))</f>
        <v/>
      </c>
      <c r="R56" s="13" t="n"/>
    </row>
    <row r="57">
      <c r="A57" s="10" t="n"/>
      <c r="B57" s="11">
        <f>IF(A57="","",Einstellungen!$B$4&amp;TEXT(A57,REPT("0",Einstellungen!$B$5)))</f>
        <v/>
      </c>
      <c r="C57" s="12" t="n"/>
      <c r="D57" s="13" t="n"/>
      <c r="E57" s="13" t="n"/>
      <c r="F57" s="14" t="n"/>
      <c r="G57" s="15" t="n"/>
      <c r="H57" s="16">
        <f>IF(F57="","",ROUND(F57*N(G57),2))</f>
        <v/>
      </c>
      <c r="I57" s="16">
        <f>IF(F57="","",F57+N(H57))</f>
        <v/>
      </c>
      <c r="J57" s="17">
        <f>IF(F57="","",IFERROR(IF(INDEX(Kunden!$D$6:$D$205,MATCH(D57,Kunden!$A$6:$A$205,0))="",Einstellungen!$B$6,INDEX(Kunden!$D$6:$D$205,MATCH(D57,Kunden!$A$6:$A$205,0))),Einstellungen!$B$6))</f>
        <v/>
      </c>
      <c r="K57" s="18">
        <f>IF(OR(F57="",C57=""),"",C57+J57)</f>
        <v/>
      </c>
      <c r="L57" s="12" t="n"/>
      <c r="M57" s="19" t="n"/>
      <c r="N57" s="16">
        <f>IF(F57="","",IF(O57="bezahlt",0,I57-N(M57)))</f>
        <v/>
      </c>
      <c r="O57" s="11">
        <f>IF(F57="","",IF(I57&lt;0,IF(OR(L57&lt;&gt;"",M57&lt;&gt;""),"bezahlt","Gutschrift"),IF(OR(L57&lt;&gt;"",M57&lt;&gt;""),IF(OR(M57="",N(M57)&gt;=I57-0.005),"bezahlt","teilbezahlt"),IF(IF(K57="",FALSE,TODAY()&gt;K57),"überfällig","offen"))))</f>
        <v/>
      </c>
      <c r="P57" s="17">
        <f>IF(OR(F57="",K57=""),"",IF(AND(N(N57)&gt;0.005,TODAY()&gt;K57),TODAY()-K57,""))</f>
        <v/>
      </c>
      <c r="Q57" s="20">
        <f>IF(AND(A57="",F57=""),"",IF(A57="","Nummer fehlt",IF(COUNTIF($A$7:$A$506,A57)&gt;1,"Nummer doppelt",IF(AND(A57&gt;MIN($A$7:$A$506),COUNTIF($A$7:$A$506,A57-1)=0),"Lücke vor dieser Nummer",IF(C57="","Datum fehlt",IF(D57="","Kunde fehlt",IF(ISNA(MATCH(D57,Kunden!$A$6:$A$205,0)),"Kunde nicht in der Liste",IF(AND(M57&lt;&gt;"",L57=""),"Zahlungsdatum fehlt",""))))))))</f>
        <v/>
      </c>
      <c r="R57" s="13" t="n"/>
    </row>
    <row r="58">
      <c r="A58" s="10" t="n"/>
      <c r="B58" s="11">
        <f>IF(A58="","",Einstellungen!$B$4&amp;TEXT(A58,REPT("0",Einstellungen!$B$5)))</f>
        <v/>
      </c>
      <c r="C58" s="12" t="n"/>
      <c r="D58" s="13" t="n"/>
      <c r="E58" s="13" t="n"/>
      <c r="F58" s="14" t="n"/>
      <c r="G58" s="15" t="n"/>
      <c r="H58" s="16">
        <f>IF(F58="","",ROUND(F58*N(G58),2))</f>
        <v/>
      </c>
      <c r="I58" s="16">
        <f>IF(F58="","",F58+N(H58))</f>
        <v/>
      </c>
      <c r="J58" s="17">
        <f>IF(F58="","",IFERROR(IF(INDEX(Kunden!$D$6:$D$205,MATCH(D58,Kunden!$A$6:$A$205,0))="",Einstellungen!$B$6,INDEX(Kunden!$D$6:$D$205,MATCH(D58,Kunden!$A$6:$A$205,0))),Einstellungen!$B$6))</f>
        <v/>
      </c>
      <c r="K58" s="18">
        <f>IF(OR(F58="",C58=""),"",C58+J58)</f>
        <v/>
      </c>
      <c r="L58" s="12" t="n"/>
      <c r="M58" s="19" t="n"/>
      <c r="N58" s="16">
        <f>IF(F58="","",IF(O58="bezahlt",0,I58-N(M58)))</f>
        <v/>
      </c>
      <c r="O58" s="11">
        <f>IF(F58="","",IF(I58&lt;0,IF(OR(L58&lt;&gt;"",M58&lt;&gt;""),"bezahlt","Gutschrift"),IF(OR(L58&lt;&gt;"",M58&lt;&gt;""),IF(OR(M58="",N(M58)&gt;=I58-0.005),"bezahlt","teilbezahlt"),IF(IF(K58="",FALSE,TODAY()&gt;K58),"überfällig","offen"))))</f>
        <v/>
      </c>
      <c r="P58" s="17">
        <f>IF(OR(F58="",K58=""),"",IF(AND(N(N58)&gt;0.005,TODAY()&gt;K58),TODAY()-K58,""))</f>
        <v/>
      </c>
      <c r="Q58" s="20">
        <f>IF(AND(A58="",F58=""),"",IF(A58="","Nummer fehlt",IF(COUNTIF($A$7:$A$506,A58)&gt;1,"Nummer doppelt",IF(AND(A58&gt;MIN($A$7:$A$506),COUNTIF($A$7:$A$506,A58-1)=0),"Lücke vor dieser Nummer",IF(C58="","Datum fehlt",IF(D58="","Kunde fehlt",IF(ISNA(MATCH(D58,Kunden!$A$6:$A$205,0)),"Kunde nicht in der Liste",IF(AND(M58&lt;&gt;"",L58=""),"Zahlungsdatum fehlt",""))))))))</f>
        <v/>
      </c>
      <c r="R58" s="13" t="n"/>
    </row>
    <row r="59">
      <c r="A59" s="10" t="n"/>
      <c r="B59" s="11">
        <f>IF(A59="","",Einstellungen!$B$4&amp;TEXT(A59,REPT("0",Einstellungen!$B$5)))</f>
        <v/>
      </c>
      <c r="C59" s="12" t="n"/>
      <c r="D59" s="13" t="n"/>
      <c r="E59" s="13" t="n"/>
      <c r="F59" s="14" t="n"/>
      <c r="G59" s="15" t="n"/>
      <c r="H59" s="16">
        <f>IF(F59="","",ROUND(F59*N(G59),2))</f>
        <v/>
      </c>
      <c r="I59" s="16">
        <f>IF(F59="","",F59+N(H59))</f>
        <v/>
      </c>
      <c r="J59" s="17">
        <f>IF(F59="","",IFERROR(IF(INDEX(Kunden!$D$6:$D$205,MATCH(D59,Kunden!$A$6:$A$205,0))="",Einstellungen!$B$6,INDEX(Kunden!$D$6:$D$205,MATCH(D59,Kunden!$A$6:$A$205,0))),Einstellungen!$B$6))</f>
        <v/>
      </c>
      <c r="K59" s="18">
        <f>IF(OR(F59="",C59=""),"",C59+J59)</f>
        <v/>
      </c>
      <c r="L59" s="12" t="n"/>
      <c r="M59" s="19" t="n"/>
      <c r="N59" s="16">
        <f>IF(F59="","",IF(O59="bezahlt",0,I59-N(M59)))</f>
        <v/>
      </c>
      <c r="O59" s="11">
        <f>IF(F59="","",IF(I59&lt;0,IF(OR(L59&lt;&gt;"",M59&lt;&gt;""),"bezahlt","Gutschrift"),IF(OR(L59&lt;&gt;"",M59&lt;&gt;""),IF(OR(M59="",N(M59)&gt;=I59-0.005),"bezahlt","teilbezahlt"),IF(IF(K59="",FALSE,TODAY()&gt;K59),"überfällig","offen"))))</f>
        <v/>
      </c>
      <c r="P59" s="17">
        <f>IF(OR(F59="",K59=""),"",IF(AND(N(N59)&gt;0.005,TODAY()&gt;K59),TODAY()-K59,""))</f>
        <v/>
      </c>
      <c r="Q59" s="20">
        <f>IF(AND(A59="",F59=""),"",IF(A59="","Nummer fehlt",IF(COUNTIF($A$7:$A$506,A59)&gt;1,"Nummer doppelt",IF(AND(A59&gt;MIN($A$7:$A$506),COUNTIF($A$7:$A$506,A59-1)=0),"Lücke vor dieser Nummer",IF(C59="","Datum fehlt",IF(D59="","Kunde fehlt",IF(ISNA(MATCH(D59,Kunden!$A$6:$A$205,0)),"Kunde nicht in der Liste",IF(AND(M59&lt;&gt;"",L59=""),"Zahlungsdatum fehlt",""))))))))</f>
        <v/>
      </c>
      <c r="R59" s="13" t="n"/>
    </row>
    <row r="60">
      <c r="A60" s="10" t="n"/>
      <c r="B60" s="11">
        <f>IF(A60="","",Einstellungen!$B$4&amp;TEXT(A60,REPT("0",Einstellungen!$B$5)))</f>
        <v/>
      </c>
      <c r="C60" s="12" t="n"/>
      <c r="D60" s="13" t="n"/>
      <c r="E60" s="13" t="n"/>
      <c r="F60" s="14" t="n"/>
      <c r="G60" s="15" t="n"/>
      <c r="H60" s="16">
        <f>IF(F60="","",ROUND(F60*N(G60),2))</f>
        <v/>
      </c>
      <c r="I60" s="16">
        <f>IF(F60="","",F60+N(H60))</f>
        <v/>
      </c>
      <c r="J60" s="17">
        <f>IF(F60="","",IFERROR(IF(INDEX(Kunden!$D$6:$D$205,MATCH(D60,Kunden!$A$6:$A$205,0))="",Einstellungen!$B$6,INDEX(Kunden!$D$6:$D$205,MATCH(D60,Kunden!$A$6:$A$205,0))),Einstellungen!$B$6))</f>
        <v/>
      </c>
      <c r="K60" s="18">
        <f>IF(OR(F60="",C60=""),"",C60+J60)</f>
        <v/>
      </c>
      <c r="L60" s="12" t="n"/>
      <c r="M60" s="19" t="n"/>
      <c r="N60" s="16">
        <f>IF(F60="","",IF(O60="bezahlt",0,I60-N(M60)))</f>
        <v/>
      </c>
      <c r="O60" s="11">
        <f>IF(F60="","",IF(I60&lt;0,IF(OR(L60&lt;&gt;"",M60&lt;&gt;""),"bezahlt","Gutschrift"),IF(OR(L60&lt;&gt;"",M60&lt;&gt;""),IF(OR(M60="",N(M60)&gt;=I60-0.005),"bezahlt","teilbezahlt"),IF(IF(K60="",FALSE,TODAY()&gt;K60),"überfällig","offen"))))</f>
        <v/>
      </c>
      <c r="P60" s="17">
        <f>IF(OR(F60="",K60=""),"",IF(AND(N(N60)&gt;0.005,TODAY()&gt;K60),TODAY()-K60,""))</f>
        <v/>
      </c>
      <c r="Q60" s="20">
        <f>IF(AND(A60="",F60=""),"",IF(A60="","Nummer fehlt",IF(COUNTIF($A$7:$A$506,A60)&gt;1,"Nummer doppelt",IF(AND(A60&gt;MIN($A$7:$A$506),COUNTIF($A$7:$A$506,A60-1)=0),"Lücke vor dieser Nummer",IF(C60="","Datum fehlt",IF(D60="","Kunde fehlt",IF(ISNA(MATCH(D60,Kunden!$A$6:$A$205,0)),"Kunde nicht in der Liste",IF(AND(M60&lt;&gt;"",L60=""),"Zahlungsdatum fehlt",""))))))))</f>
        <v/>
      </c>
      <c r="R60" s="13" t="n"/>
    </row>
    <row r="61">
      <c r="A61" s="10" t="n"/>
      <c r="B61" s="11">
        <f>IF(A61="","",Einstellungen!$B$4&amp;TEXT(A61,REPT("0",Einstellungen!$B$5)))</f>
        <v/>
      </c>
      <c r="C61" s="12" t="n"/>
      <c r="D61" s="13" t="n"/>
      <c r="E61" s="13" t="n"/>
      <c r="F61" s="14" t="n"/>
      <c r="G61" s="15" t="n"/>
      <c r="H61" s="16">
        <f>IF(F61="","",ROUND(F61*N(G61),2))</f>
        <v/>
      </c>
      <c r="I61" s="16">
        <f>IF(F61="","",F61+N(H61))</f>
        <v/>
      </c>
      <c r="J61" s="17">
        <f>IF(F61="","",IFERROR(IF(INDEX(Kunden!$D$6:$D$205,MATCH(D61,Kunden!$A$6:$A$205,0))="",Einstellungen!$B$6,INDEX(Kunden!$D$6:$D$205,MATCH(D61,Kunden!$A$6:$A$205,0))),Einstellungen!$B$6))</f>
        <v/>
      </c>
      <c r="K61" s="18">
        <f>IF(OR(F61="",C61=""),"",C61+J61)</f>
        <v/>
      </c>
      <c r="L61" s="12" t="n"/>
      <c r="M61" s="19" t="n"/>
      <c r="N61" s="16">
        <f>IF(F61="","",IF(O61="bezahlt",0,I61-N(M61)))</f>
        <v/>
      </c>
      <c r="O61" s="11">
        <f>IF(F61="","",IF(I61&lt;0,IF(OR(L61&lt;&gt;"",M61&lt;&gt;""),"bezahlt","Gutschrift"),IF(OR(L61&lt;&gt;"",M61&lt;&gt;""),IF(OR(M61="",N(M61)&gt;=I61-0.005),"bezahlt","teilbezahlt"),IF(IF(K61="",FALSE,TODAY()&gt;K61),"überfällig","offen"))))</f>
        <v/>
      </c>
      <c r="P61" s="17">
        <f>IF(OR(F61="",K61=""),"",IF(AND(N(N61)&gt;0.005,TODAY()&gt;K61),TODAY()-K61,""))</f>
        <v/>
      </c>
      <c r="Q61" s="20">
        <f>IF(AND(A61="",F61=""),"",IF(A61="","Nummer fehlt",IF(COUNTIF($A$7:$A$506,A61)&gt;1,"Nummer doppelt",IF(AND(A61&gt;MIN($A$7:$A$506),COUNTIF($A$7:$A$506,A61-1)=0),"Lücke vor dieser Nummer",IF(C61="","Datum fehlt",IF(D61="","Kunde fehlt",IF(ISNA(MATCH(D61,Kunden!$A$6:$A$205,0)),"Kunde nicht in der Liste",IF(AND(M61&lt;&gt;"",L61=""),"Zahlungsdatum fehlt",""))))))))</f>
        <v/>
      </c>
      <c r="R61" s="13" t="n"/>
    </row>
    <row r="62">
      <c r="A62" s="10" t="n"/>
      <c r="B62" s="11">
        <f>IF(A62="","",Einstellungen!$B$4&amp;TEXT(A62,REPT("0",Einstellungen!$B$5)))</f>
        <v/>
      </c>
      <c r="C62" s="12" t="n"/>
      <c r="D62" s="13" t="n"/>
      <c r="E62" s="13" t="n"/>
      <c r="F62" s="14" t="n"/>
      <c r="G62" s="15" t="n"/>
      <c r="H62" s="16">
        <f>IF(F62="","",ROUND(F62*N(G62),2))</f>
        <v/>
      </c>
      <c r="I62" s="16">
        <f>IF(F62="","",F62+N(H62))</f>
        <v/>
      </c>
      <c r="J62" s="17">
        <f>IF(F62="","",IFERROR(IF(INDEX(Kunden!$D$6:$D$205,MATCH(D62,Kunden!$A$6:$A$205,0))="",Einstellungen!$B$6,INDEX(Kunden!$D$6:$D$205,MATCH(D62,Kunden!$A$6:$A$205,0))),Einstellungen!$B$6))</f>
        <v/>
      </c>
      <c r="K62" s="18">
        <f>IF(OR(F62="",C62=""),"",C62+J62)</f>
        <v/>
      </c>
      <c r="L62" s="12" t="n"/>
      <c r="M62" s="19" t="n"/>
      <c r="N62" s="16">
        <f>IF(F62="","",IF(O62="bezahlt",0,I62-N(M62)))</f>
        <v/>
      </c>
      <c r="O62" s="11">
        <f>IF(F62="","",IF(I62&lt;0,IF(OR(L62&lt;&gt;"",M62&lt;&gt;""),"bezahlt","Gutschrift"),IF(OR(L62&lt;&gt;"",M62&lt;&gt;""),IF(OR(M62="",N(M62)&gt;=I62-0.005),"bezahlt","teilbezahlt"),IF(IF(K62="",FALSE,TODAY()&gt;K62),"überfällig","offen"))))</f>
        <v/>
      </c>
      <c r="P62" s="17">
        <f>IF(OR(F62="",K62=""),"",IF(AND(N(N62)&gt;0.005,TODAY()&gt;K62),TODAY()-K62,""))</f>
        <v/>
      </c>
      <c r="Q62" s="20">
        <f>IF(AND(A62="",F62=""),"",IF(A62="","Nummer fehlt",IF(COUNTIF($A$7:$A$506,A62)&gt;1,"Nummer doppelt",IF(AND(A62&gt;MIN($A$7:$A$506),COUNTIF($A$7:$A$506,A62-1)=0),"Lücke vor dieser Nummer",IF(C62="","Datum fehlt",IF(D62="","Kunde fehlt",IF(ISNA(MATCH(D62,Kunden!$A$6:$A$205,0)),"Kunde nicht in der Liste",IF(AND(M62&lt;&gt;"",L62=""),"Zahlungsdatum fehlt",""))))))))</f>
        <v/>
      </c>
      <c r="R62" s="13" t="n"/>
    </row>
    <row r="63">
      <c r="A63" s="10" t="n"/>
      <c r="B63" s="11">
        <f>IF(A63="","",Einstellungen!$B$4&amp;TEXT(A63,REPT("0",Einstellungen!$B$5)))</f>
        <v/>
      </c>
      <c r="C63" s="12" t="n"/>
      <c r="D63" s="13" t="n"/>
      <c r="E63" s="13" t="n"/>
      <c r="F63" s="14" t="n"/>
      <c r="G63" s="15" t="n"/>
      <c r="H63" s="16">
        <f>IF(F63="","",ROUND(F63*N(G63),2))</f>
        <v/>
      </c>
      <c r="I63" s="16">
        <f>IF(F63="","",F63+N(H63))</f>
        <v/>
      </c>
      <c r="J63" s="17">
        <f>IF(F63="","",IFERROR(IF(INDEX(Kunden!$D$6:$D$205,MATCH(D63,Kunden!$A$6:$A$205,0))="",Einstellungen!$B$6,INDEX(Kunden!$D$6:$D$205,MATCH(D63,Kunden!$A$6:$A$205,0))),Einstellungen!$B$6))</f>
        <v/>
      </c>
      <c r="K63" s="18">
        <f>IF(OR(F63="",C63=""),"",C63+J63)</f>
        <v/>
      </c>
      <c r="L63" s="12" t="n"/>
      <c r="M63" s="19" t="n"/>
      <c r="N63" s="16">
        <f>IF(F63="","",IF(O63="bezahlt",0,I63-N(M63)))</f>
        <v/>
      </c>
      <c r="O63" s="11">
        <f>IF(F63="","",IF(I63&lt;0,IF(OR(L63&lt;&gt;"",M63&lt;&gt;""),"bezahlt","Gutschrift"),IF(OR(L63&lt;&gt;"",M63&lt;&gt;""),IF(OR(M63="",N(M63)&gt;=I63-0.005),"bezahlt","teilbezahlt"),IF(IF(K63="",FALSE,TODAY()&gt;K63),"überfällig","offen"))))</f>
        <v/>
      </c>
      <c r="P63" s="17">
        <f>IF(OR(F63="",K63=""),"",IF(AND(N(N63)&gt;0.005,TODAY()&gt;K63),TODAY()-K63,""))</f>
        <v/>
      </c>
      <c r="Q63" s="20">
        <f>IF(AND(A63="",F63=""),"",IF(A63="","Nummer fehlt",IF(COUNTIF($A$7:$A$506,A63)&gt;1,"Nummer doppelt",IF(AND(A63&gt;MIN($A$7:$A$506),COUNTIF($A$7:$A$506,A63-1)=0),"Lücke vor dieser Nummer",IF(C63="","Datum fehlt",IF(D63="","Kunde fehlt",IF(ISNA(MATCH(D63,Kunden!$A$6:$A$205,0)),"Kunde nicht in der Liste",IF(AND(M63&lt;&gt;"",L63=""),"Zahlungsdatum fehlt",""))))))))</f>
        <v/>
      </c>
      <c r="R63" s="13" t="n"/>
    </row>
    <row r="64">
      <c r="A64" s="10" t="n"/>
      <c r="B64" s="11">
        <f>IF(A64="","",Einstellungen!$B$4&amp;TEXT(A64,REPT("0",Einstellungen!$B$5)))</f>
        <v/>
      </c>
      <c r="C64" s="12" t="n"/>
      <c r="D64" s="13" t="n"/>
      <c r="E64" s="13" t="n"/>
      <c r="F64" s="14" t="n"/>
      <c r="G64" s="15" t="n"/>
      <c r="H64" s="16">
        <f>IF(F64="","",ROUND(F64*N(G64),2))</f>
        <v/>
      </c>
      <c r="I64" s="16">
        <f>IF(F64="","",F64+N(H64))</f>
        <v/>
      </c>
      <c r="J64" s="17">
        <f>IF(F64="","",IFERROR(IF(INDEX(Kunden!$D$6:$D$205,MATCH(D64,Kunden!$A$6:$A$205,0))="",Einstellungen!$B$6,INDEX(Kunden!$D$6:$D$205,MATCH(D64,Kunden!$A$6:$A$205,0))),Einstellungen!$B$6))</f>
        <v/>
      </c>
      <c r="K64" s="18">
        <f>IF(OR(F64="",C64=""),"",C64+J64)</f>
        <v/>
      </c>
      <c r="L64" s="12" t="n"/>
      <c r="M64" s="19" t="n"/>
      <c r="N64" s="16">
        <f>IF(F64="","",IF(O64="bezahlt",0,I64-N(M64)))</f>
        <v/>
      </c>
      <c r="O64" s="11">
        <f>IF(F64="","",IF(I64&lt;0,IF(OR(L64&lt;&gt;"",M64&lt;&gt;""),"bezahlt","Gutschrift"),IF(OR(L64&lt;&gt;"",M64&lt;&gt;""),IF(OR(M64="",N(M64)&gt;=I64-0.005),"bezahlt","teilbezahlt"),IF(IF(K64="",FALSE,TODAY()&gt;K64),"überfällig","offen"))))</f>
        <v/>
      </c>
      <c r="P64" s="17">
        <f>IF(OR(F64="",K64=""),"",IF(AND(N(N64)&gt;0.005,TODAY()&gt;K64),TODAY()-K64,""))</f>
        <v/>
      </c>
      <c r="Q64" s="20">
        <f>IF(AND(A64="",F64=""),"",IF(A64="","Nummer fehlt",IF(COUNTIF($A$7:$A$506,A64)&gt;1,"Nummer doppelt",IF(AND(A64&gt;MIN($A$7:$A$506),COUNTIF($A$7:$A$506,A64-1)=0),"Lücke vor dieser Nummer",IF(C64="","Datum fehlt",IF(D64="","Kunde fehlt",IF(ISNA(MATCH(D64,Kunden!$A$6:$A$205,0)),"Kunde nicht in der Liste",IF(AND(M64&lt;&gt;"",L64=""),"Zahlungsdatum fehlt",""))))))))</f>
        <v/>
      </c>
      <c r="R64" s="13" t="n"/>
    </row>
    <row r="65">
      <c r="A65" s="10" t="n"/>
      <c r="B65" s="11">
        <f>IF(A65="","",Einstellungen!$B$4&amp;TEXT(A65,REPT("0",Einstellungen!$B$5)))</f>
        <v/>
      </c>
      <c r="C65" s="12" t="n"/>
      <c r="D65" s="13" t="n"/>
      <c r="E65" s="13" t="n"/>
      <c r="F65" s="14" t="n"/>
      <c r="G65" s="15" t="n"/>
      <c r="H65" s="16">
        <f>IF(F65="","",ROUND(F65*N(G65),2))</f>
        <v/>
      </c>
      <c r="I65" s="16">
        <f>IF(F65="","",F65+N(H65))</f>
        <v/>
      </c>
      <c r="J65" s="17">
        <f>IF(F65="","",IFERROR(IF(INDEX(Kunden!$D$6:$D$205,MATCH(D65,Kunden!$A$6:$A$205,0))="",Einstellungen!$B$6,INDEX(Kunden!$D$6:$D$205,MATCH(D65,Kunden!$A$6:$A$205,0))),Einstellungen!$B$6))</f>
        <v/>
      </c>
      <c r="K65" s="18">
        <f>IF(OR(F65="",C65=""),"",C65+J65)</f>
        <v/>
      </c>
      <c r="L65" s="12" t="n"/>
      <c r="M65" s="19" t="n"/>
      <c r="N65" s="16">
        <f>IF(F65="","",IF(O65="bezahlt",0,I65-N(M65)))</f>
        <v/>
      </c>
      <c r="O65" s="11">
        <f>IF(F65="","",IF(I65&lt;0,IF(OR(L65&lt;&gt;"",M65&lt;&gt;""),"bezahlt","Gutschrift"),IF(OR(L65&lt;&gt;"",M65&lt;&gt;""),IF(OR(M65="",N(M65)&gt;=I65-0.005),"bezahlt","teilbezahlt"),IF(IF(K65="",FALSE,TODAY()&gt;K65),"überfällig","offen"))))</f>
        <v/>
      </c>
      <c r="P65" s="17">
        <f>IF(OR(F65="",K65=""),"",IF(AND(N(N65)&gt;0.005,TODAY()&gt;K65),TODAY()-K65,""))</f>
        <v/>
      </c>
      <c r="Q65" s="20">
        <f>IF(AND(A65="",F65=""),"",IF(A65="","Nummer fehlt",IF(COUNTIF($A$7:$A$506,A65)&gt;1,"Nummer doppelt",IF(AND(A65&gt;MIN($A$7:$A$506),COUNTIF($A$7:$A$506,A65-1)=0),"Lücke vor dieser Nummer",IF(C65="","Datum fehlt",IF(D65="","Kunde fehlt",IF(ISNA(MATCH(D65,Kunden!$A$6:$A$205,0)),"Kunde nicht in der Liste",IF(AND(M65&lt;&gt;"",L65=""),"Zahlungsdatum fehlt",""))))))))</f>
        <v/>
      </c>
      <c r="R65" s="13" t="n"/>
    </row>
    <row r="66">
      <c r="A66" s="10" t="n"/>
      <c r="B66" s="11">
        <f>IF(A66="","",Einstellungen!$B$4&amp;TEXT(A66,REPT("0",Einstellungen!$B$5)))</f>
        <v/>
      </c>
      <c r="C66" s="12" t="n"/>
      <c r="D66" s="13" t="n"/>
      <c r="E66" s="13" t="n"/>
      <c r="F66" s="14" t="n"/>
      <c r="G66" s="15" t="n"/>
      <c r="H66" s="16">
        <f>IF(F66="","",ROUND(F66*N(G66),2))</f>
        <v/>
      </c>
      <c r="I66" s="16">
        <f>IF(F66="","",F66+N(H66))</f>
        <v/>
      </c>
      <c r="J66" s="17">
        <f>IF(F66="","",IFERROR(IF(INDEX(Kunden!$D$6:$D$205,MATCH(D66,Kunden!$A$6:$A$205,0))="",Einstellungen!$B$6,INDEX(Kunden!$D$6:$D$205,MATCH(D66,Kunden!$A$6:$A$205,0))),Einstellungen!$B$6))</f>
        <v/>
      </c>
      <c r="K66" s="18">
        <f>IF(OR(F66="",C66=""),"",C66+J66)</f>
        <v/>
      </c>
      <c r="L66" s="12" t="n"/>
      <c r="M66" s="19" t="n"/>
      <c r="N66" s="16">
        <f>IF(F66="","",IF(O66="bezahlt",0,I66-N(M66)))</f>
        <v/>
      </c>
      <c r="O66" s="11">
        <f>IF(F66="","",IF(I66&lt;0,IF(OR(L66&lt;&gt;"",M66&lt;&gt;""),"bezahlt","Gutschrift"),IF(OR(L66&lt;&gt;"",M66&lt;&gt;""),IF(OR(M66="",N(M66)&gt;=I66-0.005),"bezahlt","teilbezahlt"),IF(IF(K66="",FALSE,TODAY()&gt;K66),"überfällig","offen"))))</f>
        <v/>
      </c>
      <c r="P66" s="17">
        <f>IF(OR(F66="",K66=""),"",IF(AND(N(N66)&gt;0.005,TODAY()&gt;K66),TODAY()-K66,""))</f>
        <v/>
      </c>
      <c r="Q66" s="20">
        <f>IF(AND(A66="",F66=""),"",IF(A66="","Nummer fehlt",IF(COUNTIF($A$7:$A$506,A66)&gt;1,"Nummer doppelt",IF(AND(A66&gt;MIN($A$7:$A$506),COUNTIF($A$7:$A$506,A66-1)=0),"Lücke vor dieser Nummer",IF(C66="","Datum fehlt",IF(D66="","Kunde fehlt",IF(ISNA(MATCH(D66,Kunden!$A$6:$A$205,0)),"Kunde nicht in der Liste",IF(AND(M66&lt;&gt;"",L66=""),"Zahlungsdatum fehlt",""))))))))</f>
        <v/>
      </c>
      <c r="R66" s="13" t="n"/>
    </row>
    <row r="67">
      <c r="A67" s="10" t="n"/>
      <c r="B67" s="11">
        <f>IF(A67="","",Einstellungen!$B$4&amp;TEXT(A67,REPT("0",Einstellungen!$B$5)))</f>
        <v/>
      </c>
      <c r="C67" s="12" t="n"/>
      <c r="D67" s="13" t="n"/>
      <c r="E67" s="13" t="n"/>
      <c r="F67" s="14" t="n"/>
      <c r="G67" s="15" t="n"/>
      <c r="H67" s="16">
        <f>IF(F67="","",ROUND(F67*N(G67),2))</f>
        <v/>
      </c>
      <c r="I67" s="16">
        <f>IF(F67="","",F67+N(H67))</f>
        <v/>
      </c>
      <c r="J67" s="17">
        <f>IF(F67="","",IFERROR(IF(INDEX(Kunden!$D$6:$D$205,MATCH(D67,Kunden!$A$6:$A$205,0))="",Einstellungen!$B$6,INDEX(Kunden!$D$6:$D$205,MATCH(D67,Kunden!$A$6:$A$205,0))),Einstellungen!$B$6))</f>
        <v/>
      </c>
      <c r="K67" s="18">
        <f>IF(OR(F67="",C67=""),"",C67+J67)</f>
        <v/>
      </c>
      <c r="L67" s="12" t="n"/>
      <c r="M67" s="19" t="n"/>
      <c r="N67" s="16">
        <f>IF(F67="","",IF(O67="bezahlt",0,I67-N(M67)))</f>
        <v/>
      </c>
      <c r="O67" s="11">
        <f>IF(F67="","",IF(I67&lt;0,IF(OR(L67&lt;&gt;"",M67&lt;&gt;""),"bezahlt","Gutschrift"),IF(OR(L67&lt;&gt;"",M67&lt;&gt;""),IF(OR(M67="",N(M67)&gt;=I67-0.005),"bezahlt","teilbezahlt"),IF(IF(K67="",FALSE,TODAY()&gt;K67),"überfällig","offen"))))</f>
        <v/>
      </c>
      <c r="P67" s="17">
        <f>IF(OR(F67="",K67=""),"",IF(AND(N(N67)&gt;0.005,TODAY()&gt;K67),TODAY()-K67,""))</f>
        <v/>
      </c>
      <c r="Q67" s="20">
        <f>IF(AND(A67="",F67=""),"",IF(A67="","Nummer fehlt",IF(COUNTIF($A$7:$A$506,A67)&gt;1,"Nummer doppelt",IF(AND(A67&gt;MIN($A$7:$A$506),COUNTIF($A$7:$A$506,A67-1)=0),"Lücke vor dieser Nummer",IF(C67="","Datum fehlt",IF(D67="","Kunde fehlt",IF(ISNA(MATCH(D67,Kunden!$A$6:$A$205,0)),"Kunde nicht in der Liste",IF(AND(M67&lt;&gt;"",L67=""),"Zahlungsdatum fehlt",""))))))))</f>
        <v/>
      </c>
      <c r="R67" s="13" t="n"/>
    </row>
    <row r="68">
      <c r="A68" s="10" t="n"/>
      <c r="B68" s="11">
        <f>IF(A68="","",Einstellungen!$B$4&amp;TEXT(A68,REPT("0",Einstellungen!$B$5)))</f>
        <v/>
      </c>
      <c r="C68" s="12" t="n"/>
      <c r="D68" s="13" t="n"/>
      <c r="E68" s="13" t="n"/>
      <c r="F68" s="14" t="n"/>
      <c r="G68" s="15" t="n"/>
      <c r="H68" s="16">
        <f>IF(F68="","",ROUND(F68*N(G68),2))</f>
        <v/>
      </c>
      <c r="I68" s="16">
        <f>IF(F68="","",F68+N(H68))</f>
        <v/>
      </c>
      <c r="J68" s="17">
        <f>IF(F68="","",IFERROR(IF(INDEX(Kunden!$D$6:$D$205,MATCH(D68,Kunden!$A$6:$A$205,0))="",Einstellungen!$B$6,INDEX(Kunden!$D$6:$D$205,MATCH(D68,Kunden!$A$6:$A$205,0))),Einstellungen!$B$6))</f>
        <v/>
      </c>
      <c r="K68" s="18">
        <f>IF(OR(F68="",C68=""),"",C68+J68)</f>
        <v/>
      </c>
      <c r="L68" s="12" t="n"/>
      <c r="M68" s="19" t="n"/>
      <c r="N68" s="16">
        <f>IF(F68="","",IF(O68="bezahlt",0,I68-N(M68)))</f>
        <v/>
      </c>
      <c r="O68" s="11">
        <f>IF(F68="","",IF(I68&lt;0,IF(OR(L68&lt;&gt;"",M68&lt;&gt;""),"bezahlt","Gutschrift"),IF(OR(L68&lt;&gt;"",M68&lt;&gt;""),IF(OR(M68="",N(M68)&gt;=I68-0.005),"bezahlt","teilbezahlt"),IF(IF(K68="",FALSE,TODAY()&gt;K68),"überfällig","offen"))))</f>
        <v/>
      </c>
      <c r="P68" s="17">
        <f>IF(OR(F68="",K68=""),"",IF(AND(N(N68)&gt;0.005,TODAY()&gt;K68),TODAY()-K68,""))</f>
        <v/>
      </c>
      <c r="Q68" s="20">
        <f>IF(AND(A68="",F68=""),"",IF(A68="","Nummer fehlt",IF(COUNTIF($A$7:$A$506,A68)&gt;1,"Nummer doppelt",IF(AND(A68&gt;MIN($A$7:$A$506),COUNTIF($A$7:$A$506,A68-1)=0),"Lücke vor dieser Nummer",IF(C68="","Datum fehlt",IF(D68="","Kunde fehlt",IF(ISNA(MATCH(D68,Kunden!$A$6:$A$205,0)),"Kunde nicht in der Liste",IF(AND(M68&lt;&gt;"",L68=""),"Zahlungsdatum fehlt",""))))))))</f>
        <v/>
      </c>
      <c r="R68" s="13" t="n"/>
    </row>
    <row r="69">
      <c r="A69" s="10" t="n"/>
      <c r="B69" s="11">
        <f>IF(A69="","",Einstellungen!$B$4&amp;TEXT(A69,REPT("0",Einstellungen!$B$5)))</f>
        <v/>
      </c>
      <c r="C69" s="12" t="n"/>
      <c r="D69" s="13" t="n"/>
      <c r="E69" s="13" t="n"/>
      <c r="F69" s="14" t="n"/>
      <c r="G69" s="15" t="n"/>
      <c r="H69" s="16">
        <f>IF(F69="","",ROUND(F69*N(G69),2))</f>
        <v/>
      </c>
      <c r="I69" s="16">
        <f>IF(F69="","",F69+N(H69))</f>
        <v/>
      </c>
      <c r="J69" s="17">
        <f>IF(F69="","",IFERROR(IF(INDEX(Kunden!$D$6:$D$205,MATCH(D69,Kunden!$A$6:$A$205,0))="",Einstellungen!$B$6,INDEX(Kunden!$D$6:$D$205,MATCH(D69,Kunden!$A$6:$A$205,0))),Einstellungen!$B$6))</f>
        <v/>
      </c>
      <c r="K69" s="18">
        <f>IF(OR(F69="",C69=""),"",C69+J69)</f>
        <v/>
      </c>
      <c r="L69" s="12" t="n"/>
      <c r="M69" s="19" t="n"/>
      <c r="N69" s="16">
        <f>IF(F69="","",IF(O69="bezahlt",0,I69-N(M69)))</f>
        <v/>
      </c>
      <c r="O69" s="11">
        <f>IF(F69="","",IF(I69&lt;0,IF(OR(L69&lt;&gt;"",M69&lt;&gt;""),"bezahlt","Gutschrift"),IF(OR(L69&lt;&gt;"",M69&lt;&gt;""),IF(OR(M69="",N(M69)&gt;=I69-0.005),"bezahlt","teilbezahlt"),IF(IF(K69="",FALSE,TODAY()&gt;K69),"überfällig","offen"))))</f>
        <v/>
      </c>
      <c r="P69" s="17">
        <f>IF(OR(F69="",K69=""),"",IF(AND(N(N69)&gt;0.005,TODAY()&gt;K69),TODAY()-K69,""))</f>
        <v/>
      </c>
      <c r="Q69" s="20">
        <f>IF(AND(A69="",F69=""),"",IF(A69="","Nummer fehlt",IF(COUNTIF($A$7:$A$506,A69)&gt;1,"Nummer doppelt",IF(AND(A69&gt;MIN($A$7:$A$506),COUNTIF($A$7:$A$506,A69-1)=0),"Lücke vor dieser Nummer",IF(C69="","Datum fehlt",IF(D69="","Kunde fehlt",IF(ISNA(MATCH(D69,Kunden!$A$6:$A$205,0)),"Kunde nicht in der Liste",IF(AND(M69&lt;&gt;"",L69=""),"Zahlungsdatum fehlt",""))))))))</f>
        <v/>
      </c>
      <c r="R69" s="13" t="n"/>
    </row>
    <row r="70">
      <c r="A70" s="10" t="n"/>
      <c r="B70" s="11">
        <f>IF(A70="","",Einstellungen!$B$4&amp;TEXT(A70,REPT("0",Einstellungen!$B$5)))</f>
        <v/>
      </c>
      <c r="C70" s="12" t="n"/>
      <c r="D70" s="13" t="n"/>
      <c r="E70" s="13" t="n"/>
      <c r="F70" s="14" t="n"/>
      <c r="G70" s="15" t="n"/>
      <c r="H70" s="16">
        <f>IF(F70="","",ROUND(F70*N(G70),2))</f>
        <v/>
      </c>
      <c r="I70" s="16">
        <f>IF(F70="","",F70+N(H70))</f>
        <v/>
      </c>
      <c r="J70" s="17">
        <f>IF(F70="","",IFERROR(IF(INDEX(Kunden!$D$6:$D$205,MATCH(D70,Kunden!$A$6:$A$205,0))="",Einstellungen!$B$6,INDEX(Kunden!$D$6:$D$205,MATCH(D70,Kunden!$A$6:$A$205,0))),Einstellungen!$B$6))</f>
        <v/>
      </c>
      <c r="K70" s="18">
        <f>IF(OR(F70="",C70=""),"",C70+J70)</f>
        <v/>
      </c>
      <c r="L70" s="12" t="n"/>
      <c r="M70" s="19" t="n"/>
      <c r="N70" s="16">
        <f>IF(F70="","",IF(O70="bezahlt",0,I70-N(M70)))</f>
        <v/>
      </c>
      <c r="O70" s="11">
        <f>IF(F70="","",IF(I70&lt;0,IF(OR(L70&lt;&gt;"",M70&lt;&gt;""),"bezahlt","Gutschrift"),IF(OR(L70&lt;&gt;"",M70&lt;&gt;""),IF(OR(M70="",N(M70)&gt;=I70-0.005),"bezahlt","teilbezahlt"),IF(IF(K70="",FALSE,TODAY()&gt;K70),"überfällig","offen"))))</f>
        <v/>
      </c>
      <c r="P70" s="17">
        <f>IF(OR(F70="",K70=""),"",IF(AND(N(N70)&gt;0.005,TODAY()&gt;K70),TODAY()-K70,""))</f>
        <v/>
      </c>
      <c r="Q70" s="20">
        <f>IF(AND(A70="",F70=""),"",IF(A70="","Nummer fehlt",IF(COUNTIF($A$7:$A$506,A70)&gt;1,"Nummer doppelt",IF(AND(A70&gt;MIN($A$7:$A$506),COUNTIF($A$7:$A$506,A70-1)=0),"Lücke vor dieser Nummer",IF(C70="","Datum fehlt",IF(D70="","Kunde fehlt",IF(ISNA(MATCH(D70,Kunden!$A$6:$A$205,0)),"Kunde nicht in der Liste",IF(AND(M70&lt;&gt;"",L70=""),"Zahlungsdatum fehlt",""))))))))</f>
        <v/>
      </c>
      <c r="R70" s="13" t="n"/>
    </row>
    <row r="71">
      <c r="A71" s="10" t="n"/>
      <c r="B71" s="11">
        <f>IF(A71="","",Einstellungen!$B$4&amp;TEXT(A71,REPT("0",Einstellungen!$B$5)))</f>
        <v/>
      </c>
      <c r="C71" s="12" t="n"/>
      <c r="D71" s="13" t="n"/>
      <c r="E71" s="13" t="n"/>
      <c r="F71" s="14" t="n"/>
      <c r="G71" s="15" t="n"/>
      <c r="H71" s="16">
        <f>IF(F71="","",ROUND(F71*N(G71),2))</f>
        <v/>
      </c>
      <c r="I71" s="16">
        <f>IF(F71="","",F71+N(H71))</f>
        <v/>
      </c>
      <c r="J71" s="17">
        <f>IF(F71="","",IFERROR(IF(INDEX(Kunden!$D$6:$D$205,MATCH(D71,Kunden!$A$6:$A$205,0))="",Einstellungen!$B$6,INDEX(Kunden!$D$6:$D$205,MATCH(D71,Kunden!$A$6:$A$205,0))),Einstellungen!$B$6))</f>
        <v/>
      </c>
      <c r="K71" s="18">
        <f>IF(OR(F71="",C71=""),"",C71+J71)</f>
        <v/>
      </c>
      <c r="L71" s="12" t="n"/>
      <c r="M71" s="19" t="n"/>
      <c r="N71" s="16">
        <f>IF(F71="","",IF(O71="bezahlt",0,I71-N(M71)))</f>
        <v/>
      </c>
      <c r="O71" s="11">
        <f>IF(F71="","",IF(I71&lt;0,IF(OR(L71&lt;&gt;"",M71&lt;&gt;""),"bezahlt","Gutschrift"),IF(OR(L71&lt;&gt;"",M71&lt;&gt;""),IF(OR(M71="",N(M71)&gt;=I71-0.005),"bezahlt","teilbezahlt"),IF(IF(K71="",FALSE,TODAY()&gt;K71),"überfällig","offen"))))</f>
        <v/>
      </c>
      <c r="P71" s="17">
        <f>IF(OR(F71="",K71=""),"",IF(AND(N(N71)&gt;0.005,TODAY()&gt;K71),TODAY()-K71,""))</f>
        <v/>
      </c>
      <c r="Q71" s="20">
        <f>IF(AND(A71="",F71=""),"",IF(A71="","Nummer fehlt",IF(COUNTIF($A$7:$A$506,A71)&gt;1,"Nummer doppelt",IF(AND(A71&gt;MIN($A$7:$A$506),COUNTIF($A$7:$A$506,A71-1)=0),"Lücke vor dieser Nummer",IF(C71="","Datum fehlt",IF(D71="","Kunde fehlt",IF(ISNA(MATCH(D71,Kunden!$A$6:$A$205,0)),"Kunde nicht in der Liste",IF(AND(M71&lt;&gt;"",L71=""),"Zahlungsdatum fehlt",""))))))))</f>
        <v/>
      </c>
      <c r="R71" s="13" t="n"/>
    </row>
    <row r="72">
      <c r="A72" s="10" t="n"/>
      <c r="B72" s="11">
        <f>IF(A72="","",Einstellungen!$B$4&amp;TEXT(A72,REPT("0",Einstellungen!$B$5)))</f>
        <v/>
      </c>
      <c r="C72" s="12" t="n"/>
      <c r="D72" s="13" t="n"/>
      <c r="E72" s="13" t="n"/>
      <c r="F72" s="14" t="n"/>
      <c r="G72" s="15" t="n"/>
      <c r="H72" s="16">
        <f>IF(F72="","",ROUND(F72*N(G72),2))</f>
        <v/>
      </c>
      <c r="I72" s="16">
        <f>IF(F72="","",F72+N(H72))</f>
        <v/>
      </c>
      <c r="J72" s="17">
        <f>IF(F72="","",IFERROR(IF(INDEX(Kunden!$D$6:$D$205,MATCH(D72,Kunden!$A$6:$A$205,0))="",Einstellungen!$B$6,INDEX(Kunden!$D$6:$D$205,MATCH(D72,Kunden!$A$6:$A$205,0))),Einstellungen!$B$6))</f>
        <v/>
      </c>
      <c r="K72" s="18">
        <f>IF(OR(F72="",C72=""),"",C72+J72)</f>
        <v/>
      </c>
      <c r="L72" s="12" t="n"/>
      <c r="M72" s="19" t="n"/>
      <c r="N72" s="16">
        <f>IF(F72="","",IF(O72="bezahlt",0,I72-N(M72)))</f>
        <v/>
      </c>
      <c r="O72" s="11">
        <f>IF(F72="","",IF(I72&lt;0,IF(OR(L72&lt;&gt;"",M72&lt;&gt;""),"bezahlt","Gutschrift"),IF(OR(L72&lt;&gt;"",M72&lt;&gt;""),IF(OR(M72="",N(M72)&gt;=I72-0.005),"bezahlt","teilbezahlt"),IF(IF(K72="",FALSE,TODAY()&gt;K72),"überfällig","offen"))))</f>
        <v/>
      </c>
      <c r="P72" s="17">
        <f>IF(OR(F72="",K72=""),"",IF(AND(N(N72)&gt;0.005,TODAY()&gt;K72),TODAY()-K72,""))</f>
        <v/>
      </c>
      <c r="Q72" s="20">
        <f>IF(AND(A72="",F72=""),"",IF(A72="","Nummer fehlt",IF(COUNTIF($A$7:$A$506,A72)&gt;1,"Nummer doppelt",IF(AND(A72&gt;MIN($A$7:$A$506),COUNTIF($A$7:$A$506,A72-1)=0),"Lücke vor dieser Nummer",IF(C72="","Datum fehlt",IF(D72="","Kunde fehlt",IF(ISNA(MATCH(D72,Kunden!$A$6:$A$205,0)),"Kunde nicht in der Liste",IF(AND(M72&lt;&gt;"",L72=""),"Zahlungsdatum fehlt",""))))))))</f>
        <v/>
      </c>
      <c r="R72" s="13" t="n"/>
    </row>
    <row r="73">
      <c r="A73" s="10" t="n"/>
      <c r="B73" s="11">
        <f>IF(A73="","",Einstellungen!$B$4&amp;TEXT(A73,REPT("0",Einstellungen!$B$5)))</f>
        <v/>
      </c>
      <c r="C73" s="12" t="n"/>
      <c r="D73" s="13" t="n"/>
      <c r="E73" s="13" t="n"/>
      <c r="F73" s="14" t="n"/>
      <c r="G73" s="15" t="n"/>
      <c r="H73" s="16">
        <f>IF(F73="","",ROUND(F73*N(G73),2))</f>
        <v/>
      </c>
      <c r="I73" s="16">
        <f>IF(F73="","",F73+N(H73))</f>
        <v/>
      </c>
      <c r="J73" s="17">
        <f>IF(F73="","",IFERROR(IF(INDEX(Kunden!$D$6:$D$205,MATCH(D73,Kunden!$A$6:$A$205,0))="",Einstellungen!$B$6,INDEX(Kunden!$D$6:$D$205,MATCH(D73,Kunden!$A$6:$A$205,0))),Einstellungen!$B$6))</f>
        <v/>
      </c>
      <c r="K73" s="18">
        <f>IF(OR(F73="",C73=""),"",C73+J73)</f>
        <v/>
      </c>
      <c r="L73" s="12" t="n"/>
      <c r="M73" s="19" t="n"/>
      <c r="N73" s="16">
        <f>IF(F73="","",IF(O73="bezahlt",0,I73-N(M73)))</f>
        <v/>
      </c>
      <c r="O73" s="11">
        <f>IF(F73="","",IF(I73&lt;0,IF(OR(L73&lt;&gt;"",M73&lt;&gt;""),"bezahlt","Gutschrift"),IF(OR(L73&lt;&gt;"",M73&lt;&gt;""),IF(OR(M73="",N(M73)&gt;=I73-0.005),"bezahlt","teilbezahlt"),IF(IF(K73="",FALSE,TODAY()&gt;K73),"überfällig","offen"))))</f>
        <v/>
      </c>
      <c r="P73" s="17">
        <f>IF(OR(F73="",K73=""),"",IF(AND(N(N73)&gt;0.005,TODAY()&gt;K73),TODAY()-K73,""))</f>
        <v/>
      </c>
      <c r="Q73" s="20">
        <f>IF(AND(A73="",F73=""),"",IF(A73="","Nummer fehlt",IF(COUNTIF($A$7:$A$506,A73)&gt;1,"Nummer doppelt",IF(AND(A73&gt;MIN($A$7:$A$506),COUNTIF($A$7:$A$506,A73-1)=0),"Lücke vor dieser Nummer",IF(C73="","Datum fehlt",IF(D73="","Kunde fehlt",IF(ISNA(MATCH(D73,Kunden!$A$6:$A$205,0)),"Kunde nicht in der Liste",IF(AND(M73&lt;&gt;"",L73=""),"Zahlungsdatum fehlt",""))))))))</f>
        <v/>
      </c>
      <c r="R73" s="13" t="n"/>
    </row>
    <row r="74">
      <c r="A74" s="10" t="n"/>
      <c r="B74" s="11">
        <f>IF(A74="","",Einstellungen!$B$4&amp;TEXT(A74,REPT("0",Einstellungen!$B$5)))</f>
        <v/>
      </c>
      <c r="C74" s="12" t="n"/>
      <c r="D74" s="13" t="n"/>
      <c r="E74" s="13" t="n"/>
      <c r="F74" s="14" t="n"/>
      <c r="G74" s="15" t="n"/>
      <c r="H74" s="16">
        <f>IF(F74="","",ROUND(F74*N(G74),2))</f>
        <v/>
      </c>
      <c r="I74" s="16">
        <f>IF(F74="","",F74+N(H74))</f>
        <v/>
      </c>
      <c r="J74" s="17">
        <f>IF(F74="","",IFERROR(IF(INDEX(Kunden!$D$6:$D$205,MATCH(D74,Kunden!$A$6:$A$205,0))="",Einstellungen!$B$6,INDEX(Kunden!$D$6:$D$205,MATCH(D74,Kunden!$A$6:$A$205,0))),Einstellungen!$B$6))</f>
        <v/>
      </c>
      <c r="K74" s="18">
        <f>IF(OR(F74="",C74=""),"",C74+J74)</f>
        <v/>
      </c>
      <c r="L74" s="12" t="n"/>
      <c r="M74" s="19" t="n"/>
      <c r="N74" s="16">
        <f>IF(F74="","",IF(O74="bezahlt",0,I74-N(M74)))</f>
        <v/>
      </c>
      <c r="O74" s="11">
        <f>IF(F74="","",IF(I74&lt;0,IF(OR(L74&lt;&gt;"",M74&lt;&gt;""),"bezahlt","Gutschrift"),IF(OR(L74&lt;&gt;"",M74&lt;&gt;""),IF(OR(M74="",N(M74)&gt;=I74-0.005),"bezahlt","teilbezahlt"),IF(IF(K74="",FALSE,TODAY()&gt;K74),"überfällig","offen"))))</f>
        <v/>
      </c>
      <c r="P74" s="17">
        <f>IF(OR(F74="",K74=""),"",IF(AND(N(N74)&gt;0.005,TODAY()&gt;K74),TODAY()-K74,""))</f>
        <v/>
      </c>
      <c r="Q74" s="20">
        <f>IF(AND(A74="",F74=""),"",IF(A74="","Nummer fehlt",IF(COUNTIF($A$7:$A$506,A74)&gt;1,"Nummer doppelt",IF(AND(A74&gt;MIN($A$7:$A$506),COUNTIF($A$7:$A$506,A74-1)=0),"Lücke vor dieser Nummer",IF(C74="","Datum fehlt",IF(D74="","Kunde fehlt",IF(ISNA(MATCH(D74,Kunden!$A$6:$A$205,0)),"Kunde nicht in der Liste",IF(AND(M74&lt;&gt;"",L74=""),"Zahlungsdatum fehlt",""))))))))</f>
        <v/>
      </c>
      <c r="R74" s="13" t="n"/>
    </row>
    <row r="75">
      <c r="A75" s="10" t="n"/>
      <c r="B75" s="11">
        <f>IF(A75="","",Einstellungen!$B$4&amp;TEXT(A75,REPT("0",Einstellungen!$B$5)))</f>
        <v/>
      </c>
      <c r="C75" s="12" t="n"/>
      <c r="D75" s="13" t="n"/>
      <c r="E75" s="13" t="n"/>
      <c r="F75" s="14" t="n"/>
      <c r="G75" s="15" t="n"/>
      <c r="H75" s="16">
        <f>IF(F75="","",ROUND(F75*N(G75),2))</f>
        <v/>
      </c>
      <c r="I75" s="16">
        <f>IF(F75="","",F75+N(H75))</f>
        <v/>
      </c>
      <c r="J75" s="17">
        <f>IF(F75="","",IFERROR(IF(INDEX(Kunden!$D$6:$D$205,MATCH(D75,Kunden!$A$6:$A$205,0))="",Einstellungen!$B$6,INDEX(Kunden!$D$6:$D$205,MATCH(D75,Kunden!$A$6:$A$205,0))),Einstellungen!$B$6))</f>
        <v/>
      </c>
      <c r="K75" s="18">
        <f>IF(OR(F75="",C75=""),"",C75+J75)</f>
        <v/>
      </c>
      <c r="L75" s="12" t="n"/>
      <c r="M75" s="19" t="n"/>
      <c r="N75" s="16">
        <f>IF(F75="","",IF(O75="bezahlt",0,I75-N(M75)))</f>
        <v/>
      </c>
      <c r="O75" s="11">
        <f>IF(F75="","",IF(I75&lt;0,IF(OR(L75&lt;&gt;"",M75&lt;&gt;""),"bezahlt","Gutschrift"),IF(OR(L75&lt;&gt;"",M75&lt;&gt;""),IF(OR(M75="",N(M75)&gt;=I75-0.005),"bezahlt","teilbezahlt"),IF(IF(K75="",FALSE,TODAY()&gt;K75),"überfällig","offen"))))</f>
        <v/>
      </c>
      <c r="P75" s="17">
        <f>IF(OR(F75="",K75=""),"",IF(AND(N(N75)&gt;0.005,TODAY()&gt;K75),TODAY()-K75,""))</f>
        <v/>
      </c>
      <c r="Q75" s="20">
        <f>IF(AND(A75="",F75=""),"",IF(A75="","Nummer fehlt",IF(COUNTIF($A$7:$A$506,A75)&gt;1,"Nummer doppelt",IF(AND(A75&gt;MIN($A$7:$A$506),COUNTIF($A$7:$A$506,A75-1)=0),"Lücke vor dieser Nummer",IF(C75="","Datum fehlt",IF(D75="","Kunde fehlt",IF(ISNA(MATCH(D75,Kunden!$A$6:$A$205,0)),"Kunde nicht in der Liste",IF(AND(M75&lt;&gt;"",L75=""),"Zahlungsdatum fehlt",""))))))))</f>
        <v/>
      </c>
      <c r="R75" s="13" t="n"/>
    </row>
    <row r="76">
      <c r="A76" s="10" t="n"/>
      <c r="B76" s="11">
        <f>IF(A76="","",Einstellungen!$B$4&amp;TEXT(A76,REPT("0",Einstellungen!$B$5)))</f>
        <v/>
      </c>
      <c r="C76" s="12" t="n"/>
      <c r="D76" s="13" t="n"/>
      <c r="E76" s="13" t="n"/>
      <c r="F76" s="14" t="n"/>
      <c r="G76" s="15" t="n"/>
      <c r="H76" s="16">
        <f>IF(F76="","",ROUND(F76*N(G76),2))</f>
        <v/>
      </c>
      <c r="I76" s="16">
        <f>IF(F76="","",F76+N(H76))</f>
        <v/>
      </c>
      <c r="J76" s="17">
        <f>IF(F76="","",IFERROR(IF(INDEX(Kunden!$D$6:$D$205,MATCH(D76,Kunden!$A$6:$A$205,0))="",Einstellungen!$B$6,INDEX(Kunden!$D$6:$D$205,MATCH(D76,Kunden!$A$6:$A$205,0))),Einstellungen!$B$6))</f>
        <v/>
      </c>
      <c r="K76" s="18">
        <f>IF(OR(F76="",C76=""),"",C76+J76)</f>
        <v/>
      </c>
      <c r="L76" s="12" t="n"/>
      <c r="M76" s="19" t="n"/>
      <c r="N76" s="16">
        <f>IF(F76="","",IF(O76="bezahlt",0,I76-N(M76)))</f>
        <v/>
      </c>
      <c r="O76" s="11">
        <f>IF(F76="","",IF(I76&lt;0,IF(OR(L76&lt;&gt;"",M76&lt;&gt;""),"bezahlt","Gutschrift"),IF(OR(L76&lt;&gt;"",M76&lt;&gt;""),IF(OR(M76="",N(M76)&gt;=I76-0.005),"bezahlt","teilbezahlt"),IF(IF(K76="",FALSE,TODAY()&gt;K76),"überfällig","offen"))))</f>
        <v/>
      </c>
      <c r="P76" s="17">
        <f>IF(OR(F76="",K76=""),"",IF(AND(N(N76)&gt;0.005,TODAY()&gt;K76),TODAY()-K76,""))</f>
        <v/>
      </c>
      <c r="Q76" s="20">
        <f>IF(AND(A76="",F76=""),"",IF(A76="","Nummer fehlt",IF(COUNTIF($A$7:$A$506,A76)&gt;1,"Nummer doppelt",IF(AND(A76&gt;MIN($A$7:$A$506),COUNTIF($A$7:$A$506,A76-1)=0),"Lücke vor dieser Nummer",IF(C76="","Datum fehlt",IF(D76="","Kunde fehlt",IF(ISNA(MATCH(D76,Kunden!$A$6:$A$205,0)),"Kunde nicht in der Liste",IF(AND(M76&lt;&gt;"",L76=""),"Zahlungsdatum fehlt",""))))))))</f>
        <v/>
      </c>
      <c r="R76" s="13" t="n"/>
    </row>
    <row r="77">
      <c r="A77" s="10" t="n"/>
      <c r="B77" s="11">
        <f>IF(A77="","",Einstellungen!$B$4&amp;TEXT(A77,REPT("0",Einstellungen!$B$5)))</f>
        <v/>
      </c>
      <c r="C77" s="12" t="n"/>
      <c r="D77" s="13" t="n"/>
      <c r="E77" s="13" t="n"/>
      <c r="F77" s="14" t="n"/>
      <c r="G77" s="15" t="n"/>
      <c r="H77" s="16">
        <f>IF(F77="","",ROUND(F77*N(G77),2))</f>
        <v/>
      </c>
      <c r="I77" s="16">
        <f>IF(F77="","",F77+N(H77))</f>
        <v/>
      </c>
      <c r="J77" s="17">
        <f>IF(F77="","",IFERROR(IF(INDEX(Kunden!$D$6:$D$205,MATCH(D77,Kunden!$A$6:$A$205,0))="",Einstellungen!$B$6,INDEX(Kunden!$D$6:$D$205,MATCH(D77,Kunden!$A$6:$A$205,0))),Einstellungen!$B$6))</f>
        <v/>
      </c>
      <c r="K77" s="18">
        <f>IF(OR(F77="",C77=""),"",C77+J77)</f>
        <v/>
      </c>
      <c r="L77" s="12" t="n"/>
      <c r="M77" s="19" t="n"/>
      <c r="N77" s="16">
        <f>IF(F77="","",IF(O77="bezahlt",0,I77-N(M77)))</f>
        <v/>
      </c>
      <c r="O77" s="11">
        <f>IF(F77="","",IF(I77&lt;0,IF(OR(L77&lt;&gt;"",M77&lt;&gt;""),"bezahlt","Gutschrift"),IF(OR(L77&lt;&gt;"",M77&lt;&gt;""),IF(OR(M77="",N(M77)&gt;=I77-0.005),"bezahlt","teilbezahlt"),IF(IF(K77="",FALSE,TODAY()&gt;K77),"überfällig","offen"))))</f>
        <v/>
      </c>
      <c r="P77" s="17">
        <f>IF(OR(F77="",K77=""),"",IF(AND(N(N77)&gt;0.005,TODAY()&gt;K77),TODAY()-K77,""))</f>
        <v/>
      </c>
      <c r="Q77" s="20">
        <f>IF(AND(A77="",F77=""),"",IF(A77="","Nummer fehlt",IF(COUNTIF($A$7:$A$506,A77)&gt;1,"Nummer doppelt",IF(AND(A77&gt;MIN($A$7:$A$506),COUNTIF($A$7:$A$506,A77-1)=0),"Lücke vor dieser Nummer",IF(C77="","Datum fehlt",IF(D77="","Kunde fehlt",IF(ISNA(MATCH(D77,Kunden!$A$6:$A$205,0)),"Kunde nicht in der Liste",IF(AND(M77&lt;&gt;"",L77=""),"Zahlungsdatum fehlt",""))))))))</f>
        <v/>
      </c>
      <c r="R77" s="13" t="n"/>
    </row>
    <row r="78">
      <c r="A78" s="10" t="n"/>
      <c r="B78" s="11">
        <f>IF(A78="","",Einstellungen!$B$4&amp;TEXT(A78,REPT("0",Einstellungen!$B$5)))</f>
        <v/>
      </c>
      <c r="C78" s="12" t="n"/>
      <c r="D78" s="13" t="n"/>
      <c r="E78" s="13" t="n"/>
      <c r="F78" s="14" t="n"/>
      <c r="G78" s="15" t="n"/>
      <c r="H78" s="16">
        <f>IF(F78="","",ROUND(F78*N(G78),2))</f>
        <v/>
      </c>
      <c r="I78" s="16">
        <f>IF(F78="","",F78+N(H78))</f>
        <v/>
      </c>
      <c r="J78" s="17">
        <f>IF(F78="","",IFERROR(IF(INDEX(Kunden!$D$6:$D$205,MATCH(D78,Kunden!$A$6:$A$205,0))="",Einstellungen!$B$6,INDEX(Kunden!$D$6:$D$205,MATCH(D78,Kunden!$A$6:$A$205,0))),Einstellungen!$B$6))</f>
        <v/>
      </c>
      <c r="K78" s="18">
        <f>IF(OR(F78="",C78=""),"",C78+J78)</f>
        <v/>
      </c>
      <c r="L78" s="12" t="n"/>
      <c r="M78" s="19" t="n"/>
      <c r="N78" s="16">
        <f>IF(F78="","",IF(O78="bezahlt",0,I78-N(M78)))</f>
        <v/>
      </c>
      <c r="O78" s="11">
        <f>IF(F78="","",IF(I78&lt;0,IF(OR(L78&lt;&gt;"",M78&lt;&gt;""),"bezahlt","Gutschrift"),IF(OR(L78&lt;&gt;"",M78&lt;&gt;""),IF(OR(M78="",N(M78)&gt;=I78-0.005),"bezahlt","teilbezahlt"),IF(IF(K78="",FALSE,TODAY()&gt;K78),"überfällig","offen"))))</f>
        <v/>
      </c>
      <c r="P78" s="17">
        <f>IF(OR(F78="",K78=""),"",IF(AND(N(N78)&gt;0.005,TODAY()&gt;K78),TODAY()-K78,""))</f>
        <v/>
      </c>
      <c r="Q78" s="20">
        <f>IF(AND(A78="",F78=""),"",IF(A78="","Nummer fehlt",IF(COUNTIF($A$7:$A$506,A78)&gt;1,"Nummer doppelt",IF(AND(A78&gt;MIN($A$7:$A$506),COUNTIF($A$7:$A$506,A78-1)=0),"Lücke vor dieser Nummer",IF(C78="","Datum fehlt",IF(D78="","Kunde fehlt",IF(ISNA(MATCH(D78,Kunden!$A$6:$A$205,0)),"Kunde nicht in der Liste",IF(AND(M78&lt;&gt;"",L78=""),"Zahlungsdatum fehlt",""))))))))</f>
        <v/>
      </c>
      <c r="R78" s="13" t="n"/>
    </row>
    <row r="79">
      <c r="A79" s="10" t="n"/>
      <c r="B79" s="11">
        <f>IF(A79="","",Einstellungen!$B$4&amp;TEXT(A79,REPT("0",Einstellungen!$B$5)))</f>
        <v/>
      </c>
      <c r="C79" s="12" t="n"/>
      <c r="D79" s="13" t="n"/>
      <c r="E79" s="13" t="n"/>
      <c r="F79" s="14" t="n"/>
      <c r="G79" s="15" t="n"/>
      <c r="H79" s="16">
        <f>IF(F79="","",ROUND(F79*N(G79),2))</f>
        <v/>
      </c>
      <c r="I79" s="16">
        <f>IF(F79="","",F79+N(H79))</f>
        <v/>
      </c>
      <c r="J79" s="17">
        <f>IF(F79="","",IFERROR(IF(INDEX(Kunden!$D$6:$D$205,MATCH(D79,Kunden!$A$6:$A$205,0))="",Einstellungen!$B$6,INDEX(Kunden!$D$6:$D$205,MATCH(D79,Kunden!$A$6:$A$205,0))),Einstellungen!$B$6))</f>
        <v/>
      </c>
      <c r="K79" s="18">
        <f>IF(OR(F79="",C79=""),"",C79+J79)</f>
        <v/>
      </c>
      <c r="L79" s="12" t="n"/>
      <c r="M79" s="19" t="n"/>
      <c r="N79" s="16">
        <f>IF(F79="","",IF(O79="bezahlt",0,I79-N(M79)))</f>
        <v/>
      </c>
      <c r="O79" s="11">
        <f>IF(F79="","",IF(I79&lt;0,IF(OR(L79&lt;&gt;"",M79&lt;&gt;""),"bezahlt","Gutschrift"),IF(OR(L79&lt;&gt;"",M79&lt;&gt;""),IF(OR(M79="",N(M79)&gt;=I79-0.005),"bezahlt","teilbezahlt"),IF(IF(K79="",FALSE,TODAY()&gt;K79),"überfällig","offen"))))</f>
        <v/>
      </c>
      <c r="P79" s="17">
        <f>IF(OR(F79="",K79=""),"",IF(AND(N(N79)&gt;0.005,TODAY()&gt;K79),TODAY()-K79,""))</f>
        <v/>
      </c>
      <c r="Q79" s="20">
        <f>IF(AND(A79="",F79=""),"",IF(A79="","Nummer fehlt",IF(COUNTIF($A$7:$A$506,A79)&gt;1,"Nummer doppelt",IF(AND(A79&gt;MIN($A$7:$A$506),COUNTIF($A$7:$A$506,A79-1)=0),"Lücke vor dieser Nummer",IF(C79="","Datum fehlt",IF(D79="","Kunde fehlt",IF(ISNA(MATCH(D79,Kunden!$A$6:$A$205,0)),"Kunde nicht in der Liste",IF(AND(M79&lt;&gt;"",L79=""),"Zahlungsdatum fehlt",""))))))))</f>
        <v/>
      </c>
      <c r="R79" s="13" t="n"/>
    </row>
    <row r="80">
      <c r="A80" s="10" t="n"/>
      <c r="B80" s="11">
        <f>IF(A80="","",Einstellungen!$B$4&amp;TEXT(A80,REPT("0",Einstellungen!$B$5)))</f>
        <v/>
      </c>
      <c r="C80" s="12" t="n"/>
      <c r="D80" s="13" t="n"/>
      <c r="E80" s="13" t="n"/>
      <c r="F80" s="14" t="n"/>
      <c r="G80" s="15" t="n"/>
      <c r="H80" s="16">
        <f>IF(F80="","",ROUND(F80*N(G80),2))</f>
        <v/>
      </c>
      <c r="I80" s="16">
        <f>IF(F80="","",F80+N(H80))</f>
        <v/>
      </c>
      <c r="J80" s="17">
        <f>IF(F80="","",IFERROR(IF(INDEX(Kunden!$D$6:$D$205,MATCH(D80,Kunden!$A$6:$A$205,0))="",Einstellungen!$B$6,INDEX(Kunden!$D$6:$D$205,MATCH(D80,Kunden!$A$6:$A$205,0))),Einstellungen!$B$6))</f>
        <v/>
      </c>
      <c r="K80" s="18">
        <f>IF(OR(F80="",C80=""),"",C80+J80)</f>
        <v/>
      </c>
      <c r="L80" s="12" t="n"/>
      <c r="M80" s="19" t="n"/>
      <c r="N80" s="16">
        <f>IF(F80="","",IF(O80="bezahlt",0,I80-N(M80)))</f>
        <v/>
      </c>
      <c r="O80" s="11">
        <f>IF(F80="","",IF(I80&lt;0,IF(OR(L80&lt;&gt;"",M80&lt;&gt;""),"bezahlt","Gutschrift"),IF(OR(L80&lt;&gt;"",M80&lt;&gt;""),IF(OR(M80="",N(M80)&gt;=I80-0.005),"bezahlt","teilbezahlt"),IF(IF(K80="",FALSE,TODAY()&gt;K80),"überfällig","offen"))))</f>
        <v/>
      </c>
      <c r="P80" s="17">
        <f>IF(OR(F80="",K80=""),"",IF(AND(N(N80)&gt;0.005,TODAY()&gt;K80),TODAY()-K80,""))</f>
        <v/>
      </c>
      <c r="Q80" s="20">
        <f>IF(AND(A80="",F80=""),"",IF(A80="","Nummer fehlt",IF(COUNTIF($A$7:$A$506,A80)&gt;1,"Nummer doppelt",IF(AND(A80&gt;MIN($A$7:$A$506),COUNTIF($A$7:$A$506,A80-1)=0),"Lücke vor dieser Nummer",IF(C80="","Datum fehlt",IF(D80="","Kunde fehlt",IF(ISNA(MATCH(D80,Kunden!$A$6:$A$205,0)),"Kunde nicht in der Liste",IF(AND(M80&lt;&gt;"",L80=""),"Zahlungsdatum fehlt",""))))))))</f>
        <v/>
      </c>
      <c r="R80" s="13" t="n"/>
    </row>
    <row r="81">
      <c r="A81" s="10" t="n"/>
      <c r="B81" s="11">
        <f>IF(A81="","",Einstellungen!$B$4&amp;TEXT(A81,REPT("0",Einstellungen!$B$5)))</f>
        <v/>
      </c>
      <c r="C81" s="12" t="n"/>
      <c r="D81" s="13" t="n"/>
      <c r="E81" s="13" t="n"/>
      <c r="F81" s="14" t="n"/>
      <c r="G81" s="15" t="n"/>
      <c r="H81" s="16">
        <f>IF(F81="","",ROUND(F81*N(G81),2))</f>
        <v/>
      </c>
      <c r="I81" s="16">
        <f>IF(F81="","",F81+N(H81))</f>
        <v/>
      </c>
      <c r="J81" s="17">
        <f>IF(F81="","",IFERROR(IF(INDEX(Kunden!$D$6:$D$205,MATCH(D81,Kunden!$A$6:$A$205,0))="",Einstellungen!$B$6,INDEX(Kunden!$D$6:$D$205,MATCH(D81,Kunden!$A$6:$A$205,0))),Einstellungen!$B$6))</f>
        <v/>
      </c>
      <c r="K81" s="18">
        <f>IF(OR(F81="",C81=""),"",C81+J81)</f>
        <v/>
      </c>
      <c r="L81" s="12" t="n"/>
      <c r="M81" s="19" t="n"/>
      <c r="N81" s="16">
        <f>IF(F81="","",IF(O81="bezahlt",0,I81-N(M81)))</f>
        <v/>
      </c>
      <c r="O81" s="11">
        <f>IF(F81="","",IF(I81&lt;0,IF(OR(L81&lt;&gt;"",M81&lt;&gt;""),"bezahlt","Gutschrift"),IF(OR(L81&lt;&gt;"",M81&lt;&gt;""),IF(OR(M81="",N(M81)&gt;=I81-0.005),"bezahlt","teilbezahlt"),IF(IF(K81="",FALSE,TODAY()&gt;K81),"überfällig","offen"))))</f>
        <v/>
      </c>
      <c r="P81" s="17">
        <f>IF(OR(F81="",K81=""),"",IF(AND(N(N81)&gt;0.005,TODAY()&gt;K81),TODAY()-K81,""))</f>
        <v/>
      </c>
      <c r="Q81" s="20">
        <f>IF(AND(A81="",F81=""),"",IF(A81="","Nummer fehlt",IF(COUNTIF($A$7:$A$506,A81)&gt;1,"Nummer doppelt",IF(AND(A81&gt;MIN($A$7:$A$506),COUNTIF($A$7:$A$506,A81-1)=0),"Lücke vor dieser Nummer",IF(C81="","Datum fehlt",IF(D81="","Kunde fehlt",IF(ISNA(MATCH(D81,Kunden!$A$6:$A$205,0)),"Kunde nicht in der Liste",IF(AND(M81&lt;&gt;"",L81=""),"Zahlungsdatum fehlt",""))))))))</f>
        <v/>
      </c>
      <c r="R81" s="13" t="n"/>
    </row>
    <row r="82">
      <c r="A82" s="10" t="n"/>
      <c r="B82" s="11">
        <f>IF(A82="","",Einstellungen!$B$4&amp;TEXT(A82,REPT("0",Einstellungen!$B$5)))</f>
        <v/>
      </c>
      <c r="C82" s="12" t="n"/>
      <c r="D82" s="13" t="n"/>
      <c r="E82" s="13" t="n"/>
      <c r="F82" s="14" t="n"/>
      <c r="G82" s="15" t="n"/>
      <c r="H82" s="16">
        <f>IF(F82="","",ROUND(F82*N(G82),2))</f>
        <v/>
      </c>
      <c r="I82" s="16">
        <f>IF(F82="","",F82+N(H82))</f>
        <v/>
      </c>
      <c r="J82" s="17">
        <f>IF(F82="","",IFERROR(IF(INDEX(Kunden!$D$6:$D$205,MATCH(D82,Kunden!$A$6:$A$205,0))="",Einstellungen!$B$6,INDEX(Kunden!$D$6:$D$205,MATCH(D82,Kunden!$A$6:$A$205,0))),Einstellungen!$B$6))</f>
        <v/>
      </c>
      <c r="K82" s="18">
        <f>IF(OR(F82="",C82=""),"",C82+J82)</f>
        <v/>
      </c>
      <c r="L82" s="12" t="n"/>
      <c r="M82" s="19" t="n"/>
      <c r="N82" s="16">
        <f>IF(F82="","",IF(O82="bezahlt",0,I82-N(M82)))</f>
        <v/>
      </c>
      <c r="O82" s="11">
        <f>IF(F82="","",IF(I82&lt;0,IF(OR(L82&lt;&gt;"",M82&lt;&gt;""),"bezahlt","Gutschrift"),IF(OR(L82&lt;&gt;"",M82&lt;&gt;""),IF(OR(M82="",N(M82)&gt;=I82-0.005),"bezahlt","teilbezahlt"),IF(IF(K82="",FALSE,TODAY()&gt;K82),"überfällig","offen"))))</f>
        <v/>
      </c>
      <c r="P82" s="17">
        <f>IF(OR(F82="",K82=""),"",IF(AND(N(N82)&gt;0.005,TODAY()&gt;K82),TODAY()-K82,""))</f>
        <v/>
      </c>
      <c r="Q82" s="20">
        <f>IF(AND(A82="",F82=""),"",IF(A82="","Nummer fehlt",IF(COUNTIF($A$7:$A$506,A82)&gt;1,"Nummer doppelt",IF(AND(A82&gt;MIN($A$7:$A$506),COUNTIF($A$7:$A$506,A82-1)=0),"Lücke vor dieser Nummer",IF(C82="","Datum fehlt",IF(D82="","Kunde fehlt",IF(ISNA(MATCH(D82,Kunden!$A$6:$A$205,0)),"Kunde nicht in der Liste",IF(AND(M82&lt;&gt;"",L82=""),"Zahlungsdatum fehlt",""))))))))</f>
        <v/>
      </c>
      <c r="R82" s="13" t="n"/>
    </row>
    <row r="83">
      <c r="A83" s="10" t="n"/>
      <c r="B83" s="11">
        <f>IF(A83="","",Einstellungen!$B$4&amp;TEXT(A83,REPT("0",Einstellungen!$B$5)))</f>
        <v/>
      </c>
      <c r="C83" s="12" t="n"/>
      <c r="D83" s="13" t="n"/>
      <c r="E83" s="13" t="n"/>
      <c r="F83" s="14" t="n"/>
      <c r="G83" s="15" t="n"/>
      <c r="H83" s="16">
        <f>IF(F83="","",ROUND(F83*N(G83),2))</f>
        <v/>
      </c>
      <c r="I83" s="16">
        <f>IF(F83="","",F83+N(H83))</f>
        <v/>
      </c>
      <c r="J83" s="17">
        <f>IF(F83="","",IFERROR(IF(INDEX(Kunden!$D$6:$D$205,MATCH(D83,Kunden!$A$6:$A$205,0))="",Einstellungen!$B$6,INDEX(Kunden!$D$6:$D$205,MATCH(D83,Kunden!$A$6:$A$205,0))),Einstellungen!$B$6))</f>
        <v/>
      </c>
      <c r="K83" s="18">
        <f>IF(OR(F83="",C83=""),"",C83+J83)</f>
        <v/>
      </c>
      <c r="L83" s="12" t="n"/>
      <c r="M83" s="19" t="n"/>
      <c r="N83" s="16">
        <f>IF(F83="","",IF(O83="bezahlt",0,I83-N(M83)))</f>
        <v/>
      </c>
      <c r="O83" s="11">
        <f>IF(F83="","",IF(I83&lt;0,IF(OR(L83&lt;&gt;"",M83&lt;&gt;""),"bezahlt","Gutschrift"),IF(OR(L83&lt;&gt;"",M83&lt;&gt;""),IF(OR(M83="",N(M83)&gt;=I83-0.005),"bezahlt","teilbezahlt"),IF(IF(K83="",FALSE,TODAY()&gt;K83),"überfällig","offen"))))</f>
        <v/>
      </c>
      <c r="P83" s="17">
        <f>IF(OR(F83="",K83=""),"",IF(AND(N(N83)&gt;0.005,TODAY()&gt;K83),TODAY()-K83,""))</f>
        <v/>
      </c>
      <c r="Q83" s="20">
        <f>IF(AND(A83="",F83=""),"",IF(A83="","Nummer fehlt",IF(COUNTIF($A$7:$A$506,A83)&gt;1,"Nummer doppelt",IF(AND(A83&gt;MIN($A$7:$A$506),COUNTIF($A$7:$A$506,A83-1)=0),"Lücke vor dieser Nummer",IF(C83="","Datum fehlt",IF(D83="","Kunde fehlt",IF(ISNA(MATCH(D83,Kunden!$A$6:$A$205,0)),"Kunde nicht in der Liste",IF(AND(M83&lt;&gt;"",L83=""),"Zahlungsdatum fehlt",""))))))))</f>
        <v/>
      </c>
      <c r="R83" s="13" t="n"/>
    </row>
    <row r="84">
      <c r="A84" s="10" t="n"/>
      <c r="B84" s="11">
        <f>IF(A84="","",Einstellungen!$B$4&amp;TEXT(A84,REPT("0",Einstellungen!$B$5)))</f>
        <v/>
      </c>
      <c r="C84" s="12" t="n"/>
      <c r="D84" s="13" t="n"/>
      <c r="E84" s="13" t="n"/>
      <c r="F84" s="14" t="n"/>
      <c r="G84" s="15" t="n"/>
      <c r="H84" s="16">
        <f>IF(F84="","",ROUND(F84*N(G84),2))</f>
        <v/>
      </c>
      <c r="I84" s="16">
        <f>IF(F84="","",F84+N(H84))</f>
        <v/>
      </c>
      <c r="J84" s="17">
        <f>IF(F84="","",IFERROR(IF(INDEX(Kunden!$D$6:$D$205,MATCH(D84,Kunden!$A$6:$A$205,0))="",Einstellungen!$B$6,INDEX(Kunden!$D$6:$D$205,MATCH(D84,Kunden!$A$6:$A$205,0))),Einstellungen!$B$6))</f>
        <v/>
      </c>
      <c r="K84" s="18">
        <f>IF(OR(F84="",C84=""),"",C84+J84)</f>
        <v/>
      </c>
      <c r="L84" s="12" t="n"/>
      <c r="M84" s="19" t="n"/>
      <c r="N84" s="16">
        <f>IF(F84="","",IF(O84="bezahlt",0,I84-N(M84)))</f>
        <v/>
      </c>
      <c r="O84" s="11">
        <f>IF(F84="","",IF(I84&lt;0,IF(OR(L84&lt;&gt;"",M84&lt;&gt;""),"bezahlt","Gutschrift"),IF(OR(L84&lt;&gt;"",M84&lt;&gt;""),IF(OR(M84="",N(M84)&gt;=I84-0.005),"bezahlt","teilbezahlt"),IF(IF(K84="",FALSE,TODAY()&gt;K84),"überfällig","offen"))))</f>
        <v/>
      </c>
      <c r="P84" s="17">
        <f>IF(OR(F84="",K84=""),"",IF(AND(N(N84)&gt;0.005,TODAY()&gt;K84),TODAY()-K84,""))</f>
        <v/>
      </c>
      <c r="Q84" s="20">
        <f>IF(AND(A84="",F84=""),"",IF(A84="","Nummer fehlt",IF(COUNTIF($A$7:$A$506,A84)&gt;1,"Nummer doppelt",IF(AND(A84&gt;MIN($A$7:$A$506),COUNTIF($A$7:$A$506,A84-1)=0),"Lücke vor dieser Nummer",IF(C84="","Datum fehlt",IF(D84="","Kunde fehlt",IF(ISNA(MATCH(D84,Kunden!$A$6:$A$205,0)),"Kunde nicht in der Liste",IF(AND(M84&lt;&gt;"",L84=""),"Zahlungsdatum fehlt",""))))))))</f>
        <v/>
      </c>
      <c r="R84" s="13" t="n"/>
    </row>
    <row r="85">
      <c r="A85" s="10" t="n"/>
      <c r="B85" s="11">
        <f>IF(A85="","",Einstellungen!$B$4&amp;TEXT(A85,REPT("0",Einstellungen!$B$5)))</f>
        <v/>
      </c>
      <c r="C85" s="12" t="n"/>
      <c r="D85" s="13" t="n"/>
      <c r="E85" s="13" t="n"/>
      <c r="F85" s="14" t="n"/>
      <c r="G85" s="15" t="n"/>
      <c r="H85" s="16">
        <f>IF(F85="","",ROUND(F85*N(G85),2))</f>
        <v/>
      </c>
      <c r="I85" s="16">
        <f>IF(F85="","",F85+N(H85))</f>
        <v/>
      </c>
      <c r="J85" s="17">
        <f>IF(F85="","",IFERROR(IF(INDEX(Kunden!$D$6:$D$205,MATCH(D85,Kunden!$A$6:$A$205,0))="",Einstellungen!$B$6,INDEX(Kunden!$D$6:$D$205,MATCH(D85,Kunden!$A$6:$A$205,0))),Einstellungen!$B$6))</f>
        <v/>
      </c>
      <c r="K85" s="18">
        <f>IF(OR(F85="",C85=""),"",C85+J85)</f>
        <v/>
      </c>
      <c r="L85" s="12" t="n"/>
      <c r="M85" s="19" t="n"/>
      <c r="N85" s="16">
        <f>IF(F85="","",IF(O85="bezahlt",0,I85-N(M85)))</f>
        <v/>
      </c>
      <c r="O85" s="11">
        <f>IF(F85="","",IF(I85&lt;0,IF(OR(L85&lt;&gt;"",M85&lt;&gt;""),"bezahlt","Gutschrift"),IF(OR(L85&lt;&gt;"",M85&lt;&gt;""),IF(OR(M85="",N(M85)&gt;=I85-0.005),"bezahlt","teilbezahlt"),IF(IF(K85="",FALSE,TODAY()&gt;K85),"überfällig","offen"))))</f>
        <v/>
      </c>
      <c r="P85" s="17">
        <f>IF(OR(F85="",K85=""),"",IF(AND(N(N85)&gt;0.005,TODAY()&gt;K85),TODAY()-K85,""))</f>
        <v/>
      </c>
      <c r="Q85" s="20">
        <f>IF(AND(A85="",F85=""),"",IF(A85="","Nummer fehlt",IF(COUNTIF($A$7:$A$506,A85)&gt;1,"Nummer doppelt",IF(AND(A85&gt;MIN($A$7:$A$506),COUNTIF($A$7:$A$506,A85-1)=0),"Lücke vor dieser Nummer",IF(C85="","Datum fehlt",IF(D85="","Kunde fehlt",IF(ISNA(MATCH(D85,Kunden!$A$6:$A$205,0)),"Kunde nicht in der Liste",IF(AND(M85&lt;&gt;"",L85=""),"Zahlungsdatum fehlt",""))))))))</f>
        <v/>
      </c>
      <c r="R85" s="13" t="n"/>
    </row>
    <row r="86">
      <c r="A86" s="10" t="n"/>
      <c r="B86" s="11">
        <f>IF(A86="","",Einstellungen!$B$4&amp;TEXT(A86,REPT("0",Einstellungen!$B$5)))</f>
        <v/>
      </c>
      <c r="C86" s="12" t="n"/>
      <c r="D86" s="13" t="n"/>
      <c r="E86" s="13" t="n"/>
      <c r="F86" s="14" t="n"/>
      <c r="G86" s="15" t="n"/>
      <c r="H86" s="16">
        <f>IF(F86="","",ROUND(F86*N(G86),2))</f>
        <v/>
      </c>
      <c r="I86" s="16">
        <f>IF(F86="","",F86+N(H86))</f>
        <v/>
      </c>
      <c r="J86" s="17">
        <f>IF(F86="","",IFERROR(IF(INDEX(Kunden!$D$6:$D$205,MATCH(D86,Kunden!$A$6:$A$205,0))="",Einstellungen!$B$6,INDEX(Kunden!$D$6:$D$205,MATCH(D86,Kunden!$A$6:$A$205,0))),Einstellungen!$B$6))</f>
        <v/>
      </c>
      <c r="K86" s="18">
        <f>IF(OR(F86="",C86=""),"",C86+J86)</f>
        <v/>
      </c>
      <c r="L86" s="12" t="n"/>
      <c r="M86" s="19" t="n"/>
      <c r="N86" s="16">
        <f>IF(F86="","",IF(O86="bezahlt",0,I86-N(M86)))</f>
        <v/>
      </c>
      <c r="O86" s="11">
        <f>IF(F86="","",IF(I86&lt;0,IF(OR(L86&lt;&gt;"",M86&lt;&gt;""),"bezahlt","Gutschrift"),IF(OR(L86&lt;&gt;"",M86&lt;&gt;""),IF(OR(M86="",N(M86)&gt;=I86-0.005),"bezahlt","teilbezahlt"),IF(IF(K86="",FALSE,TODAY()&gt;K86),"überfällig","offen"))))</f>
        <v/>
      </c>
      <c r="P86" s="17">
        <f>IF(OR(F86="",K86=""),"",IF(AND(N(N86)&gt;0.005,TODAY()&gt;K86),TODAY()-K86,""))</f>
        <v/>
      </c>
      <c r="Q86" s="20">
        <f>IF(AND(A86="",F86=""),"",IF(A86="","Nummer fehlt",IF(COUNTIF($A$7:$A$506,A86)&gt;1,"Nummer doppelt",IF(AND(A86&gt;MIN($A$7:$A$506),COUNTIF($A$7:$A$506,A86-1)=0),"Lücke vor dieser Nummer",IF(C86="","Datum fehlt",IF(D86="","Kunde fehlt",IF(ISNA(MATCH(D86,Kunden!$A$6:$A$205,0)),"Kunde nicht in der Liste",IF(AND(M86&lt;&gt;"",L86=""),"Zahlungsdatum fehlt",""))))))))</f>
        <v/>
      </c>
      <c r="R86" s="13" t="n"/>
    </row>
    <row r="87">
      <c r="A87" s="10" t="n"/>
      <c r="B87" s="11">
        <f>IF(A87="","",Einstellungen!$B$4&amp;TEXT(A87,REPT("0",Einstellungen!$B$5)))</f>
        <v/>
      </c>
      <c r="C87" s="12" t="n"/>
      <c r="D87" s="13" t="n"/>
      <c r="E87" s="13" t="n"/>
      <c r="F87" s="14" t="n"/>
      <c r="G87" s="15" t="n"/>
      <c r="H87" s="16">
        <f>IF(F87="","",ROUND(F87*N(G87),2))</f>
        <v/>
      </c>
      <c r="I87" s="16">
        <f>IF(F87="","",F87+N(H87))</f>
        <v/>
      </c>
      <c r="J87" s="17">
        <f>IF(F87="","",IFERROR(IF(INDEX(Kunden!$D$6:$D$205,MATCH(D87,Kunden!$A$6:$A$205,0))="",Einstellungen!$B$6,INDEX(Kunden!$D$6:$D$205,MATCH(D87,Kunden!$A$6:$A$205,0))),Einstellungen!$B$6))</f>
        <v/>
      </c>
      <c r="K87" s="18">
        <f>IF(OR(F87="",C87=""),"",C87+J87)</f>
        <v/>
      </c>
      <c r="L87" s="12" t="n"/>
      <c r="M87" s="19" t="n"/>
      <c r="N87" s="16">
        <f>IF(F87="","",IF(O87="bezahlt",0,I87-N(M87)))</f>
        <v/>
      </c>
      <c r="O87" s="11">
        <f>IF(F87="","",IF(I87&lt;0,IF(OR(L87&lt;&gt;"",M87&lt;&gt;""),"bezahlt","Gutschrift"),IF(OR(L87&lt;&gt;"",M87&lt;&gt;""),IF(OR(M87="",N(M87)&gt;=I87-0.005),"bezahlt","teilbezahlt"),IF(IF(K87="",FALSE,TODAY()&gt;K87),"überfällig","offen"))))</f>
        <v/>
      </c>
      <c r="P87" s="17">
        <f>IF(OR(F87="",K87=""),"",IF(AND(N(N87)&gt;0.005,TODAY()&gt;K87),TODAY()-K87,""))</f>
        <v/>
      </c>
      <c r="Q87" s="20">
        <f>IF(AND(A87="",F87=""),"",IF(A87="","Nummer fehlt",IF(COUNTIF($A$7:$A$506,A87)&gt;1,"Nummer doppelt",IF(AND(A87&gt;MIN($A$7:$A$506),COUNTIF($A$7:$A$506,A87-1)=0),"Lücke vor dieser Nummer",IF(C87="","Datum fehlt",IF(D87="","Kunde fehlt",IF(ISNA(MATCH(D87,Kunden!$A$6:$A$205,0)),"Kunde nicht in der Liste",IF(AND(M87&lt;&gt;"",L87=""),"Zahlungsdatum fehlt",""))))))))</f>
        <v/>
      </c>
      <c r="R87" s="13" t="n"/>
    </row>
    <row r="88">
      <c r="A88" s="10" t="n"/>
      <c r="B88" s="11">
        <f>IF(A88="","",Einstellungen!$B$4&amp;TEXT(A88,REPT("0",Einstellungen!$B$5)))</f>
        <v/>
      </c>
      <c r="C88" s="12" t="n"/>
      <c r="D88" s="13" t="n"/>
      <c r="E88" s="13" t="n"/>
      <c r="F88" s="14" t="n"/>
      <c r="G88" s="15" t="n"/>
      <c r="H88" s="16">
        <f>IF(F88="","",ROUND(F88*N(G88),2))</f>
        <v/>
      </c>
      <c r="I88" s="16">
        <f>IF(F88="","",F88+N(H88))</f>
        <v/>
      </c>
      <c r="J88" s="17">
        <f>IF(F88="","",IFERROR(IF(INDEX(Kunden!$D$6:$D$205,MATCH(D88,Kunden!$A$6:$A$205,0))="",Einstellungen!$B$6,INDEX(Kunden!$D$6:$D$205,MATCH(D88,Kunden!$A$6:$A$205,0))),Einstellungen!$B$6))</f>
        <v/>
      </c>
      <c r="K88" s="18">
        <f>IF(OR(F88="",C88=""),"",C88+J88)</f>
        <v/>
      </c>
      <c r="L88" s="12" t="n"/>
      <c r="M88" s="19" t="n"/>
      <c r="N88" s="16">
        <f>IF(F88="","",IF(O88="bezahlt",0,I88-N(M88)))</f>
        <v/>
      </c>
      <c r="O88" s="11">
        <f>IF(F88="","",IF(I88&lt;0,IF(OR(L88&lt;&gt;"",M88&lt;&gt;""),"bezahlt","Gutschrift"),IF(OR(L88&lt;&gt;"",M88&lt;&gt;""),IF(OR(M88="",N(M88)&gt;=I88-0.005),"bezahlt","teilbezahlt"),IF(IF(K88="",FALSE,TODAY()&gt;K88),"überfällig","offen"))))</f>
        <v/>
      </c>
      <c r="P88" s="17">
        <f>IF(OR(F88="",K88=""),"",IF(AND(N(N88)&gt;0.005,TODAY()&gt;K88),TODAY()-K88,""))</f>
        <v/>
      </c>
      <c r="Q88" s="20">
        <f>IF(AND(A88="",F88=""),"",IF(A88="","Nummer fehlt",IF(COUNTIF($A$7:$A$506,A88)&gt;1,"Nummer doppelt",IF(AND(A88&gt;MIN($A$7:$A$506),COUNTIF($A$7:$A$506,A88-1)=0),"Lücke vor dieser Nummer",IF(C88="","Datum fehlt",IF(D88="","Kunde fehlt",IF(ISNA(MATCH(D88,Kunden!$A$6:$A$205,0)),"Kunde nicht in der Liste",IF(AND(M88&lt;&gt;"",L88=""),"Zahlungsdatum fehlt",""))))))))</f>
        <v/>
      </c>
      <c r="R88" s="13" t="n"/>
    </row>
    <row r="89">
      <c r="A89" s="10" t="n"/>
      <c r="B89" s="11">
        <f>IF(A89="","",Einstellungen!$B$4&amp;TEXT(A89,REPT("0",Einstellungen!$B$5)))</f>
        <v/>
      </c>
      <c r="C89" s="12" t="n"/>
      <c r="D89" s="13" t="n"/>
      <c r="E89" s="13" t="n"/>
      <c r="F89" s="14" t="n"/>
      <c r="G89" s="15" t="n"/>
      <c r="H89" s="16">
        <f>IF(F89="","",ROUND(F89*N(G89),2))</f>
        <v/>
      </c>
      <c r="I89" s="16">
        <f>IF(F89="","",F89+N(H89))</f>
        <v/>
      </c>
      <c r="J89" s="17">
        <f>IF(F89="","",IFERROR(IF(INDEX(Kunden!$D$6:$D$205,MATCH(D89,Kunden!$A$6:$A$205,0))="",Einstellungen!$B$6,INDEX(Kunden!$D$6:$D$205,MATCH(D89,Kunden!$A$6:$A$205,0))),Einstellungen!$B$6))</f>
        <v/>
      </c>
      <c r="K89" s="18">
        <f>IF(OR(F89="",C89=""),"",C89+J89)</f>
        <v/>
      </c>
      <c r="L89" s="12" t="n"/>
      <c r="M89" s="19" t="n"/>
      <c r="N89" s="16">
        <f>IF(F89="","",IF(O89="bezahlt",0,I89-N(M89)))</f>
        <v/>
      </c>
      <c r="O89" s="11">
        <f>IF(F89="","",IF(I89&lt;0,IF(OR(L89&lt;&gt;"",M89&lt;&gt;""),"bezahlt","Gutschrift"),IF(OR(L89&lt;&gt;"",M89&lt;&gt;""),IF(OR(M89="",N(M89)&gt;=I89-0.005),"bezahlt","teilbezahlt"),IF(IF(K89="",FALSE,TODAY()&gt;K89),"überfällig","offen"))))</f>
        <v/>
      </c>
      <c r="P89" s="17">
        <f>IF(OR(F89="",K89=""),"",IF(AND(N(N89)&gt;0.005,TODAY()&gt;K89),TODAY()-K89,""))</f>
        <v/>
      </c>
      <c r="Q89" s="20">
        <f>IF(AND(A89="",F89=""),"",IF(A89="","Nummer fehlt",IF(COUNTIF($A$7:$A$506,A89)&gt;1,"Nummer doppelt",IF(AND(A89&gt;MIN($A$7:$A$506),COUNTIF($A$7:$A$506,A89-1)=0),"Lücke vor dieser Nummer",IF(C89="","Datum fehlt",IF(D89="","Kunde fehlt",IF(ISNA(MATCH(D89,Kunden!$A$6:$A$205,0)),"Kunde nicht in der Liste",IF(AND(M89&lt;&gt;"",L89=""),"Zahlungsdatum fehlt",""))))))))</f>
        <v/>
      </c>
      <c r="R89" s="13" t="n"/>
    </row>
    <row r="90">
      <c r="A90" s="10" t="n"/>
      <c r="B90" s="11">
        <f>IF(A90="","",Einstellungen!$B$4&amp;TEXT(A90,REPT("0",Einstellungen!$B$5)))</f>
        <v/>
      </c>
      <c r="C90" s="12" t="n"/>
      <c r="D90" s="13" t="n"/>
      <c r="E90" s="13" t="n"/>
      <c r="F90" s="14" t="n"/>
      <c r="G90" s="15" t="n"/>
      <c r="H90" s="16">
        <f>IF(F90="","",ROUND(F90*N(G90),2))</f>
        <v/>
      </c>
      <c r="I90" s="16">
        <f>IF(F90="","",F90+N(H90))</f>
        <v/>
      </c>
      <c r="J90" s="17">
        <f>IF(F90="","",IFERROR(IF(INDEX(Kunden!$D$6:$D$205,MATCH(D90,Kunden!$A$6:$A$205,0))="",Einstellungen!$B$6,INDEX(Kunden!$D$6:$D$205,MATCH(D90,Kunden!$A$6:$A$205,0))),Einstellungen!$B$6))</f>
        <v/>
      </c>
      <c r="K90" s="18">
        <f>IF(OR(F90="",C90=""),"",C90+J90)</f>
        <v/>
      </c>
      <c r="L90" s="12" t="n"/>
      <c r="M90" s="19" t="n"/>
      <c r="N90" s="16">
        <f>IF(F90="","",IF(O90="bezahlt",0,I90-N(M90)))</f>
        <v/>
      </c>
      <c r="O90" s="11">
        <f>IF(F90="","",IF(I90&lt;0,IF(OR(L90&lt;&gt;"",M90&lt;&gt;""),"bezahlt","Gutschrift"),IF(OR(L90&lt;&gt;"",M90&lt;&gt;""),IF(OR(M90="",N(M90)&gt;=I90-0.005),"bezahlt","teilbezahlt"),IF(IF(K90="",FALSE,TODAY()&gt;K90),"überfällig","offen"))))</f>
        <v/>
      </c>
      <c r="P90" s="17">
        <f>IF(OR(F90="",K90=""),"",IF(AND(N(N90)&gt;0.005,TODAY()&gt;K90),TODAY()-K90,""))</f>
        <v/>
      </c>
      <c r="Q90" s="20">
        <f>IF(AND(A90="",F90=""),"",IF(A90="","Nummer fehlt",IF(COUNTIF($A$7:$A$506,A90)&gt;1,"Nummer doppelt",IF(AND(A90&gt;MIN($A$7:$A$506),COUNTIF($A$7:$A$506,A90-1)=0),"Lücke vor dieser Nummer",IF(C90="","Datum fehlt",IF(D90="","Kunde fehlt",IF(ISNA(MATCH(D90,Kunden!$A$6:$A$205,0)),"Kunde nicht in der Liste",IF(AND(M90&lt;&gt;"",L90=""),"Zahlungsdatum fehlt",""))))))))</f>
        <v/>
      </c>
      <c r="R90" s="13" t="n"/>
    </row>
    <row r="91">
      <c r="A91" s="10" t="n"/>
      <c r="B91" s="11">
        <f>IF(A91="","",Einstellungen!$B$4&amp;TEXT(A91,REPT("0",Einstellungen!$B$5)))</f>
        <v/>
      </c>
      <c r="C91" s="12" t="n"/>
      <c r="D91" s="13" t="n"/>
      <c r="E91" s="13" t="n"/>
      <c r="F91" s="14" t="n"/>
      <c r="G91" s="15" t="n"/>
      <c r="H91" s="16">
        <f>IF(F91="","",ROUND(F91*N(G91),2))</f>
        <v/>
      </c>
      <c r="I91" s="16">
        <f>IF(F91="","",F91+N(H91))</f>
        <v/>
      </c>
      <c r="J91" s="17">
        <f>IF(F91="","",IFERROR(IF(INDEX(Kunden!$D$6:$D$205,MATCH(D91,Kunden!$A$6:$A$205,0))="",Einstellungen!$B$6,INDEX(Kunden!$D$6:$D$205,MATCH(D91,Kunden!$A$6:$A$205,0))),Einstellungen!$B$6))</f>
        <v/>
      </c>
      <c r="K91" s="18">
        <f>IF(OR(F91="",C91=""),"",C91+J91)</f>
        <v/>
      </c>
      <c r="L91" s="12" t="n"/>
      <c r="M91" s="19" t="n"/>
      <c r="N91" s="16">
        <f>IF(F91="","",IF(O91="bezahlt",0,I91-N(M91)))</f>
        <v/>
      </c>
      <c r="O91" s="11">
        <f>IF(F91="","",IF(I91&lt;0,IF(OR(L91&lt;&gt;"",M91&lt;&gt;""),"bezahlt","Gutschrift"),IF(OR(L91&lt;&gt;"",M91&lt;&gt;""),IF(OR(M91="",N(M91)&gt;=I91-0.005),"bezahlt","teilbezahlt"),IF(IF(K91="",FALSE,TODAY()&gt;K91),"überfällig","offen"))))</f>
        <v/>
      </c>
      <c r="P91" s="17">
        <f>IF(OR(F91="",K91=""),"",IF(AND(N(N91)&gt;0.005,TODAY()&gt;K91),TODAY()-K91,""))</f>
        <v/>
      </c>
      <c r="Q91" s="20">
        <f>IF(AND(A91="",F91=""),"",IF(A91="","Nummer fehlt",IF(COUNTIF($A$7:$A$506,A91)&gt;1,"Nummer doppelt",IF(AND(A91&gt;MIN($A$7:$A$506),COUNTIF($A$7:$A$506,A91-1)=0),"Lücke vor dieser Nummer",IF(C91="","Datum fehlt",IF(D91="","Kunde fehlt",IF(ISNA(MATCH(D91,Kunden!$A$6:$A$205,0)),"Kunde nicht in der Liste",IF(AND(M91&lt;&gt;"",L91=""),"Zahlungsdatum fehlt",""))))))))</f>
        <v/>
      </c>
      <c r="R91" s="13" t="n"/>
    </row>
    <row r="92">
      <c r="A92" s="10" t="n"/>
      <c r="B92" s="11">
        <f>IF(A92="","",Einstellungen!$B$4&amp;TEXT(A92,REPT("0",Einstellungen!$B$5)))</f>
        <v/>
      </c>
      <c r="C92" s="12" t="n"/>
      <c r="D92" s="13" t="n"/>
      <c r="E92" s="13" t="n"/>
      <c r="F92" s="14" t="n"/>
      <c r="G92" s="15" t="n"/>
      <c r="H92" s="16">
        <f>IF(F92="","",ROUND(F92*N(G92),2))</f>
        <v/>
      </c>
      <c r="I92" s="16">
        <f>IF(F92="","",F92+N(H92))</f>
        <v/>
      </c>
      <c r="J92" s="17">
        <f>IF(F92="","",IFERROR(IF(INDEX(Kunden!$D$6:$D$205,MATCH(D92,Kunden!$A$6:$A$205,0))="",Einstellungen!$B$6,INDEX(Kunden!$D$6:$D$205,MATCH(D92,Kunden!$A$6:$A$205,0))),Einstellungen!$B$6))</f>
        <v/>
      </c>
      <c r="K92" s="18">
        <f>IF(OR(F92="",C92=""),"",C92+J92)</f>
        <v/>
      </c>
      <c r="L92" s="12" t="n"/>
      <c r="M92" s="19" t="n"/>
      <c r="N92" s="16">
        <f>IF(F92="","",IF(O92="bezahlt",0,I92-N(M92)))</f>
        <v/>
      </c>
      <c r="O92" s="11">
        <f>IF(F92="","",IF(I92&lt;0,IF(OR(L92&lt;&gt;"",M92&lt;&gt;""),"bezahlt","Gutschrift"),IF(OR(L92&lt;&gt;"",M92&lt;&gt;""),IF(OR(M92="",N(M92)&gt;=I92-0.005),"bezahlt","teilbezahlt"),IF(IF(K92="",FALSE,TODAY()&gt;K92),"überfällig","offen"))))</f>
        <v/>
      </c>
      <c r="P92" s="17">
        <f>IF(OR(F92="",K92=""),"",IF(AND(N(N92)&gt;0.005,TODAY()&gt;K92),TODAY()-K92,""))</f>
        <v/>
      </c>
      <c r="Q92" s="20">
        <f>IF(AND(A92="",F92=""),"",IF(A92="","Nummer fehlt",IF(COUNTIF($A$7:$A$506,A92)&gt;1,"Nummer doppelt",IF(AND(A92&gt;MIN($A$7:$A$506),COUNTIF($A$7:$A$506,A92-1)=0),"Lücke vor dieser Nummer",IF(C92="","Datum fehlt",IF(D92="","Kunde fehlt",IF(ISNA(MATCH(D92,Kunden!$A$6:$A$205,0)),"Kunde nicht in der Liste",IF(AND(M92&lt;&gt;"",L92=""),"Zahlungsdatum fehlt",""))))))))</f>
        <v/>
      </c>
      <c r="R92" s="13" t="n"/>
    </row>
    <row r="93">
      <c r="A93" s="10" t="n"/>
      <c r="B93" s="11">
        <f>IF(A93="","",Einstellungen!$B$4&amp;TEXT(A93,REPT("0",Einstellungen!$B$5)))</f>
        <v/>
      </c>
      <c r="C93" s="12" t="n"/>
      <c r="D93" s="13" t="n"/>
      <c r="E93" s="13" t="n"/>
      <c r="F93" s="14" t="n"/>
      <c r="G93" s="15" t="n"/>
      <c r="H93" s="16">
        <f>IF(F93="","",ROUND(F93*N(G93),2))</f>
        <v/>
      </c>
      <c r="I93" s="16">
        <f>IF(F93="","",F93+N(H93))</f>
        <v/>
      </c>
      <c r="J93" s="17">
        <f>IF(F93="","",IFERROR(IF(INDEX(Kunden!$D$6:$D$205,MATCH(D93,Kunden!$A$6:$A$205,0))="",Einstellungen!$B$6,INDEX(Kunden!$D$6:$D$205,MATCH(D93,Kunden!$A$6:$A$205,0))),Einstellungen!$B$6))</f>
        <v/>
      </c>
      <c r="K93" s="18">
        <f>IF(OR(F93="",C93=""),"",C93+J93)</f>
        <v/>
      </c>
      <c r="L93" s="12" t="n"/>
      <c r="M93" s="19" t="n"/>
      <c r="N93" s="16">
        <f>IF(F93="","",IF(O93="bezahlt",0,I93-N(M93)))</f>
        <v/>
      </c>
      <c r="O93" s="11">
        <f>IF(F93="","",IF(I93&lt;0,IF(OR(L93&lt;&gt;"",M93&lt;&gt;""),"bezahlt","Gutschrift"),IF(OR(L93&lt;&gt;"",M93&lt;&gt;""),IF(OR(M93="",N(M93)&gt;=I93-0.005),"bezahlt","teilbezahlt"),IF(IF(K93="",FALSE,TODAY()&gt;K93),"überfällig","offen"))))</f>
        <v/>
      </c>
      <c r="P93" s="17">
        <f>IF(OR(F93="",K93=""),"",IF(AND(N(N93)&gt;0.005,TODAY()&gt;K93),TODAY()-K93,""))</f>
        <v/>
      </c>
      <c r="Q93" s="20">
        <f>IF(AND(A93="",F93=""),"",IF(A93="","Nummer fehlt",IF(COUNTIF($A$7:$A$506,A93)&gt;1,"Nummer doppelt",IF(AND(A93&gt;MIN($A$7:$A$506),COUNTIF($A$7:$A$506,A93-1)=0),"Lücke vor dieser Nummer",IF(C93="","Datum fehlt",IF(D93="","Kunde fehlt",IF(ISNA(MATCH(D93,Kunden!$A$6:$A$205,0)),"Kunde nicht in der Liste",IF(AND(M93&lt;&gt;"",L93=""),"Zahlungsdatum fehlt",""))))))))</f>
        <v/>
      </c>
      <c r="R93" s="13" t="n"/>
    </row>
    <row r="94">
      <c r="A94" s="10" t="n"/>
      <c r="B94" s="11">
        <f>IF(A94="","",Einstellungen!$B$4&amp;TEXT(A94,REPT("0",Einstellungen!$B$5)))</f>
        <v/>
      </c>
      <c r="C94" s="12" t="n"/>
      <c r="D94" s="13" t="n"/>
      <c r="E94" s="13" t="n"/>
      <c r="F94" s="14" t="n"/>
      <c r="G94" s="15" t="n"/>
      <c r="H94" s="16">
        <f>IF(F94="","",ROUND(F94*N(G94),2))</f>
        <v/>
      </c>
      <c r="I94" s="16">
        <f>IF(F94="","",F94+N(H94))</f>
        <v/>
      </c>
      <c r="J94" s="17">
        <f>IF(F94="","",IFERROR(IF(INDEX(Kunden!$D$6:$D$205,MATCH(D94,Kunden!$A$6:$A$205,0))="",Einstellungen!$B$6,INDEX(Kunden!$D$6:$D$205,MATCH(D94,Kunden!$A$6:$A$205,0))),Einstellungen!$B$6))</f>
        <v/>
      </c>
      <c r="K94" s="18">
        <f>IF(OR(F94="",C94=""),"",C94+J94)</f>
        <v/>
      </c>
      <c r="L94" s="12" t="n"/>
      <c r="M94" s="19" t="n"/>
      <c r="N94" s="16">
        <f>IF(F94="","",IF(O94="bezahlt",0,I94-N(M94)))</f>
        <v/>
      </c>
      <c r="O94" s="11">
        <f>IF(F94="","",IF(I94&lt;0,IF(OR(L94&lt;&gt;"",M94&lt;&gt;""),"bezahlt","Gutschrift"),IF(OR(L94&lt;&gt;"",M94&lt;&gt;""),IF(OR(M94="",N(M94)&gt;=I94-0.005),"bezahlt","teilbezahlt"),IF(IF(K94="",FALSE,TODAY()&gt;K94),"überfällig","offen"))))</f>
        <v/>
      </c>
      <c r="P94" s="17">
        <f>IF(OR(F94="",K94=""),"",IF(AND(N(N94)&gt;0.005,TODAY()&gt;K94),TODAY()-K94,""))</f>
        <v/>
      </c>
      <c r="Q94" s="20">
        <f>IF(AND(A94="",F94=""),"",IF(A94="","Nummer fehlt",IF(COUNTIF($A$7:$A$506,A94)&gt;1,"Nummer doppelt",IF(AND(A94&gt;MIN($A$7:$A$506),COUNTIF($A$7:$A$506,A94-1)=0),"Lücke vor dieser Nummer",IF(C94="","Datum fehlt",IF(D94="","Kunde fehlt",IF(ISNA(MATCH(D94,Kunden!$A$6:$A$205,0)),"Kunde nicht in der Liste",IF(AND(M94&lt;&gt;"",L94=""),"Zahlungsdatum fehlt",""))))))))</f>
        <v/>
      </c>
      <c r="R94" s="13" t="n"/>
    </row>
    <row r="95">
      <c r="A95" s="10" t="n"/>
      <c r="B95" s="11">
        <f>IF(A95="","",Einstellungen!$B$4&amp;TEXT(A95,REPT("0",Einstellungen!$B$5)))</f>
        <v/>
      </c>
      <c r="C95" s="12" t="n"/>
      <c r="D95" s="13" t="n"/>
      <c r="E95" s="13" t="n"/>
      <c r="F95" s="14" t="n"/>
      <c r="G95" s="15" t="n"/>
      <c r="H95" s="16">
        <f>IF(F95="","",ROUND(F95*N(G95),2))</f>
        <v/>
      </c>
      <c r="I95" s="16">
        <f>IF(F95="","",F95+N(H95))</f>
        <v/>
      </c>
      <c r="J95" s="17">
        <f>IF(F95="","",IFERROR(IF(INDEX(Kunden!$D$6:$D$205,MATCH(D95,Kunden!$A$6:$A$205,0))="",Einstellungen!$B$6,INDEX(Kunden!$D$6:$D$205,MATCH(D95,Kunden!$A$6:$A$205,0))),Einstellungen!$B$6))</f>
        <v/>
      </c>
      <c r="K95" s="18">
        <f>IF(OR(F95="",C95=""),"",C95+J95)</f>
        <v/>
      </c>
      <c r="L95" s="12" t="n"/>
      <c r="M95" s="19" t="n"/>
      <c r="N95" s="16">
        <f>IF(F95="","",IF(O95="bezahlt",0,I95-N(M95)))</f>
        <v/>
      </c>
      <c r="O95" s="11">
        <f>IF(F95="","",IF(I95&lt;0,IF(OR(L95&lt;&gt;"",M95&lt;&gt;""),"bezahlt","Gutschrift"),IF(OR(L95&lt;&gt;"",M95&lt;&gt;""),IF(OR(M95="",N(M95)&gt;=I95-0.005),"bezahlt","teilbezahlt"),IF(IF(K95="",FALSE,TODAY()&gt;K95),"überfällig","offen"))))</f>
        <v/>
      </c>
      <c r="P95" s="17">
        <f>IF(OR(F95="",K95=""),"",IF(AND(N(N95)&gt;0.005,TODAY()&gt;K95),TODAY()-K95,""))</f>
        <v/>
      </c>
      <c r="Q95" s="20">
        <f>IF(AND(A95="",F95=""),"",IF(A95="","Nummer fehlt",IF(COUNTIF($A$7:$A$506,A95)&gt;1,"Nummer doppelt",IF(AND(A95&gt;MIN($A$7:$A$506),COUNTIF($A$7:$A$506,A95-1)=0),"Lücke vor dieser Nummer",IF(C95="","Datum fehlt",IF(D95="","Kunde fehlt",IF(ISNA(MATCH(D95,Kunden!$A$6:$A$205,0)),"Kunde nicht in der Liste",IF(AND(M95&lt;&gt;"",L95=""),"Zahlungsdatum fehlt",""))))))))</f>
        <v/>
      </c>
      <c r="R95" s="13" t="n"/>
    </row>
    <row r="96">
      <c r="A96" s="10" t="n"/>
      <c r="B96" s="11">
        <f>IF(A96="","",Einstellungen!$B$4&amp;TEXT(A96,REPT("0",Einstellungen!$B$5)))</f>
        <v/>
      </c>
      <c r="C96" s="12" t="n"/>
      <c r="D96" s="13" t="n"/>
      <c r="E96" s="13" t="n"/>
      <c r="F96" s="14" t="n"/>
      <c r="G96" s="15" t="n"/>
      <c r="H96" s="16">
        <f>IF(F96="","",ROUND(F96*N(G96),2))</f>
        <v/>
      </c>
      <c r="I96" s="16">
        <f>IF(F96="","",F96+N(H96))</f>
        <v/>
      </c>
      <c r="J96" s="17">
        <f>IF(F96="","",IFERROR(IF(INDEX(Kunden!$D$6:$D$205,MATCH(D96,Kunden!$A$6:$A$205,0))="",Einstellungen!$B$6,INDEX(Kunden!$D$6:$D$205,MATCH(D96,Kunden!$A$6:$A$205,0))),Einstellungen!$B$6))</f>
        <v/>
      </c>
      <c r="K96" s="18">
        <f>IF(OR(F96="",C96=""),"",C96+J96)</f>
        <v/>
      </c>
      <c r="L96" s="12" t="n"/>
      <c r="M96" s="19" t="n"/>
      <c r="N96" s="16">
        <f>IF(F96="","",IF(O96="bezahlt",0,I96-N(M96)))</f>
        <v/>
      </c>
      <c r="O96" s="11">
        <f>IF(F96="","",IF(I96&lt;0,IF(OR(L96&lt;&gt;"",M96&lt;&gt;""),"bezahlt","Gutschrift"),IF(OR(L96&lt;&gt;"",M96&lt;&gt;""),IF(OR(M96="",N(M96)&gt;=I96-0.005),"bezahlt","teilbezahlt"),IF(IF(K96="",FALSE,TODAY()&gt;K96),"überfällig","offen"))))</f>
        <v/>
      </c>
      <c r="P96" s="17">
        <f>IF(OR(F96="",K96=""),"",IF(AND(N(N96)&gt;0.005,TODAY()&gt;K96),TODAY()-K96,""))</f>
        <v/>
      </c>
      <c r="Q96" s="20">
        <f>IF(AND(A96="",F96=""),"",IF(A96="","Nummer fehlt",IF(COUNTIF($A$7:$A$506,A96)&gt;1,"Nummer doppelt",IF(AND(A96&gt;MIN($A$7:$A$506),COUNTIF($A$7:$A$506,A96-1)=0),"Lücke vor dieser Nummer",IF(C96="","Datum fehlt",IF(D96="","Kunde fehlt",IF(ISNA(MATCH(D96,Kunden!$A$6:$A$205,0)),"Kunde nicht in der Liste",IF(AND(M96&lt;&gt;"",L96=""),"Zahlungsdatum fehlt",""))))))))</f>
        <v/>
      </c>
      <c r="R96" s="13" t="n"/>
    </row>
    <row r="97">
      <c r="A97" s="10" t="n"/>
      <c r="B97" s="11">
        <f>IF(A97="","",Einstellungen!$B$4&amp;TEXT(A97,REPT("0",Einstellungen!$B$5)))</f>
        <v/>
      </c>
      <c r="C97" s="12" t="n"/>
      <c r="D97" s="13" t="n"/>
      <c r="E97" s="13" t="n"/>
      <c r="F97" s="14" t="n"/>
      <c r="G97" s="15" t="n"/>
      <c r="H97" s="16">
        <f>IF(F97="","",ROUND(F97*N(G97),2))</f>
        <v/>
      </c>
      <c r="I97" s="16">
        <f>IF(F97="","",F97+N(H97))</f>
        <v/>
      </c>
      <c r="J97" s="17">
        <f>IF(F97="","",IFERROR(IF(INDEX(Kunden!$D$6:$D$205,MATCH(D97,Kunden!$A$6:$A$205,0))="",Einstellungen!$B$6,INDEX(Kunden!$D$6:$D$205,MATCH(D97,Kunden!$A$6:$A$205,0))),Einstellungen!$B$6))</f>
        <v/>
      </c>
      <c r="K97" s="18">
        <f>IF(OR(F97="",C97=""),"",C97+J97)</f>
        <v/>
      </c>
      <c r="L97" s="12" t="n"/>
      <c r="M97" s="19" t="n"/>
      <c r="N97" s="16">
        <f>IF(F97="","",IF(O97="bezahlt",0,I97-N(M97)))</f>
        <v/>
      </c>
      <c r="O97" s="11">
        <f>IF(F97="","",IF(I97&lt;0,IF(OR(L97&lt;&gt;"",M97&lt;&gt;""),"bezahlt","Gutschrift"),IF(OR(L97&lt;&gt;"",M97&lt;&gt;""),IF(OR(M97="",N(M97)&gt;=I97-0.005),"bezahlt","teilbezahlt"),IF(IF(K97="",FALSE,TODAY()&gt;K97),"überfällig","offen"))))</f>
        <v/>
      </c>
      <c r="P97" s="17">
        <f>IF(OR(F97="",K97=""),"",IF(AND(N(N97)&gt;0.005,TODAY()&gt;K97),TODAY()-K97,""))</f>
        <v/>
      </c>
      <c r="Q97" s="20">
        <f>IF(AND(A97="",F97=""),"",IF(A97="","Nummer fehlt",IF(COUNTIF($A$7:$A$506,A97)&gt;1,"Nummer doppelt",IF(AND(A97&gt;MIN($A$7:$A$506),COUNTIF($A$7:$A$506,A97-1)=0),"Lücke vor dieser Nummer",IF(C97="","Datum fehlt",IF(D97="","Kunde fehlt",IF(ISNA(MATCH(D97,Kunden!$A$6:$A$205,0)),"Kunde nicht in der Liste",IF(AND(M97&lt;&gt;"",L97=""),"Zahlungsdatum fehlt",""))))))))</f>
        <v/>
      </c>
      <c r="R97" s="13" t="n"/>
    </row>
    <row r="98">
      <c r="A98" s="10" t="n"/>
      <c r="B98" s="11">
        <f>IF(A98="","",Einstellungen!$B$4&amp;TEXT(A98,REPT("0",Einstellungen!$B$5)))</f>
        <v/>
      </c>
      <c r="C98" s="12" t="n"/>
      <c r="D98" s="13" t="n"/>
      <c r="E98" s="13" t="n"/>
      <c r="F98" s="14" t="n"/>
      <c r="G98" s="15" t="n"/>
      <c r="H98" s="16">
        <f>IF(F98="","",ROUND(F98*N(G98),2))</f>
        <v/>
      </c>
      <c r="I98" s="16">
        <f>IF(F98="","",F98+N(H98))</f>
        <v/>
      </c>
      <c r="J98" s="17">
        <f>IF(F98="","",IFERROR(IF(INDEX(Kunden!$D$6:$D$205,MATCH(D98,Kunden!$A$6:$A$205,0))="",Einstellungen!$B$6,INDEX(Kunden!$D$6:$D$205,MATCH(D98,Kunden!$A$6:$A$205,0))),Einstellungen!$B$6))</f>
        <v/>
      </c>
      <c r="K98" s="18">
        <f>IF(OR(F98="",C98=""),"",C98+J98)</f>
        <v/>
      </c>
      <c r="L98" s="12" t="n"/>
      <c r="M98" s="19" t="n"/>
      <c r="N98" s="16">
        <f>IF(F98="","",IF(O98="bezahlt",0,I98-N(M98)))</f>
        <v/>
      </c>
      <c r="O98" s="11">
        <f>IF(F98="","",IF(I98&lt;0,IF(OR(L98&lt;&gt;"",M98&lt;&gt;""),"bezahlt","Gutschrift"),IF(OR(L98&lt;&gt;"",M98&lt;&gt;""),IF(OR(M98="",N(M98)&gt;=I98-0.005),"bezahlt","teilbezahlt"),IF(IF(K98="",FALSE,TODAY()&gt;K98),"überfällig","offen"))))</f>
        <v/>
      </c>
      <c r="P98" s="17">
        <f>IF(OR(F98="",K98=""),"",IF(AND(N(N98)&gt;0.005,TODAY()&gt;K98),TODAY()-K98,""))</f>
        <v/>
      </c>
      <c r="Q98" s="20">
        <f>IF(AND(A98="",F98=""),"",IF(A98="","Nummer fehlt",IF(COUNTIF($A$7:$A$506,A98)&gt;1,"Nummer doppelt",IF(AND(A98&gt;MIN($A$7:$A$506),COUNTIF($A$7:$A$506,A98-1)=0),"Lücke vor dieser Nummer",IF(C98="","Datum fehlt",IF(D98="","Kunde fehlt",IF(ISNA(MATCH(D98,Kunden!$A$6:$A$205,0)),"Kunde nicht in der Liste",IF(AND(M98&lt;&gt;"",L98=""),"Zahlungsdatum fehlt",""))))))))</f>
        <v/>
      </c>
      <c r="R98" s="13" t="n"/>
    </row>
    <row r="99">
      <c r="A99" s="10" t="n"/>
      <c r="B99" s="11">
        <f>IF(A99="","",Einstellungen!$B$4&amp;TEXT(A99,REPT("0",Einstellungen!$B$5)))</f>
        <v/>
      </c>
      <c r="C99" s="12" t="n"/>
      <c r="D99" s="13" t="n"/>
      <c r="E99" s="13" t="n"/>
      <c r="F99" s="14" t="n"/>
      <c r="G99" s="15" t="n"/>
      <c r="H99" s="16">
        <f>IF(F99="","",ROUND(F99*N(G99),2))</f>
        <v/>
      </c>
      <c r="I99" s="16">
        <f>IF(F99="","",F99+N(H99))</f>
        <v/>
      </c>
      <c r="J99" s="17">
        <f>IF(F99="","",IFERROR(IF(INDEX(Kunden!$D$6:$D$205,MATCH(D99,Kunden!$A$6:$A$205,0))="",Einstellungen!$B$6,INDEX(Kunden!$D$6:$D$205,MATCH(D99,Kunden!$A$6:$A$205,0))),Einstellungen!$B$6))</f>
        <v/>
      </c>
      <c r="K99" s="18">
        <f>IF(OR(F99="",C99=""),"",C99+J99)</f>
        <v/>
      </c>
      <c r="L99" s="12" t="n"/>
      <c r="M99" s="19" t="n"/>
      <c r="N99" s="16">
        <f>IF(F99="","",IF(O99="bezahlt",0,I99-N(M99)))</f>
        <v/>
      </c>
      <c r="O99" s="11">
        <f>IF(F99="","",IF(I99&lt;0,IF(OR(L99&lt;&gt;"",M99&lt;&gt;""),"bezahlt","Gutschrift"),IF(OR(L99&lt;&gt;"",M99&lt;&gt;""),IF(OR(M99="",N(M99)&gt;=I99-0.005),"bezahlt","teilbezahlt"),IF(IF(K99="",FALSE,TODAY()&gt;K99),"überfällig","offen"))))</f>
        <v/>
      </c>
      <c r="P99" s="17">
        <f>IF(OR(F99="",K99=""),"",IF(AND(N(N99)&gt;0.005,TODAY()&gt;K99),TODAY()-K99,""))</f>
        <v/>
      </c>
      <c r="Q99" s="20">
        <f>IF(AND(A99="",F99=""),"",IF(A99="","Nummer fehlt",IF(COUNTIF($A$7:$A$506,A99)&gt;1,"Nummer doppelt",IF(AND(A99&gt;MIN($A$7:$A$506),COUNTIF($A$7:$A$506,A99-1)=0),"Lücke vor dieser Nummer",IF(C99="","Datum fehlt",IF(D99="","Kunde fehlt",IF(ISNA(MATCH(D99,Kunden!$A$6:$A$205,0)),"Kunde nicht in der Liste",IF(AND(M99&lt;&gt;"",L99=""),"Zahlungsdatum fehlt",""))))))))</f>
        <v/>
      </c>
      <c r="R99" s="13" t="n"/>
    </row>
    <row r="100">
      <c r="A100" s="10" t="n"/>
      <c r="B100" s="11">
        <f>IF(A100="","",Einstellungen!$B$4&amp;TEXT(A100,REPT("0",Einstellungen!$B$5)))</f>
        <v/>
      </c>
      <c r="C100" s="12" t="n"/>
      <c r="D100" s="13" t="n"/>
      <c r="E100" s="13" t="n"/>
      <c r="F100" s="14" t="n"/>
      <c r="G100" s="15" t="n"/>
      <c r="H100" s="16">
        <f>IF(F100="","",ROUND(F100*N(G100),2))</f>
        <v/>
      </c>
      <c r="I100" s="16">
        <f>IF(F100="","",F100+N(H100))</f>
        <v/>
      </c>
      <c r="J100" s="17">
        <f>IF(F100="","",IFERROR(IF(INDEX(Kunden!$D$6:$D$205,MATCH(D100,Kunden!$A$6:$A$205,0))="",Einstellungen!$B$6,INDEX(Kunden!$D$6:$D$205,MATCH(D100,Kunden!$A$6:$A$205,0))),Einstellungen!$B$6))</f>
        <v/>
      </c>
      <c r="K100" s="18">
        <f>IF(OR(F100="",C100=""),"",C100+J100)</f>
        <v/>
      </c>
      <c r="L100" s="12" t="n"/>
      <c r="M100" s="19" t="n"/>
      <c r="N100" s="16">
        <f>IF(F100="","",IF(O100="bezahlt",0,I100-N(M100)))</f>
        <v/>
      </c>
      <c r="O100" s="11">
        <f>IF(F100="","",IF(I100&lt;0,IF(OR(L100&lt;&gt;"",M100&lt;&gt;""),"bezahlt","Gutschrift"),IF(OR(L100&lt;&gt;"",M100&lt;&gt;""),IF(OR(M100="",N(M100)&gt;=I100-0.005),"bezahlt","teilbezahlt"),IF(IF(K100="",FALSE,TODAY()&gt;K100),"überfällig","offen"))))</f>
        <v/>
      </c>
      <c r="P100" s="17">
        <f>IF(OR(F100="",K100=""),"",IF(AND(N(N100)&gt;0.005,TODAY()&gt;K100),TODAY()-K100,""))</f>
        <v/>
      </c>
      <c r="Q100" s="20">
        <f>IF(AND(A100="",F100=""),"",IF(A100="","Nummer fehlt",IF(COUNTIF($A$7:$A$506,A100)&gt;1,"Nummer doppelt",IF(AND(A100&gt;MIN($A$7:$A$506),COUNTIF($A$7:$A$506,A100-1)=0),"Lücke vor dieser Nummer",IF(C100="","Datum fehlt",IF(D100="","Kunde fehlt",IF(ISNA(MATCH(D100,Kunden!$A$6:$A$205,0)),"Kunde nicht in der Liste",IF(AND(M100&lt;&gt;"",L100=""),"Zahlungsdatum fehlt",""))))))))</f>
        <v/>
      </c>
      <c r="R100" s="13" t="n"/>
    </row>
    <row r="101">
      <c r="A101" s="10" t="n"/>
      <c r="B101" s="11">
        <f>IF(A101="","",Einstellungen!$B$4&amp;TEXT(A101,REPT("0",Einstellungen!$B$5)))</f>
        <v/>
      </c>
      <c r="C101" s="12" t="n"/>
      <c r="D101" s="13" t="n"/>
      <c r="E101" s="13" t="n"/>
      <c r="F101" s="14" t="n"/>
      <c r="G101" s="15" t="n"/>
      <c r="H101" s="16">
        <f>IF(F101="","",ROUND(F101*N(G101),2))</f>
        <v/>
      </c>
      <c r="I101" s="16">
        <f>IF(F101="","",F101+N(H101))</f>
        <v/>
      </c>
      <c r="J101" s="17">
        <f>IF(F101="","",IFERROR(IF(INDEX(Kunden!$D$6:$D$205,MATCH(D101,Kunden!$A$6:$A$205,0))="",Einstellungen!$B$6,INDEX(Kunden!$D$6:$D$205,MATCH(D101,Kunden!$A$6:$A$205,0))),Einstellungen!$B$6))</f>
        <v/>
      </c>
      <c r="K101" s="18">
        <f>IF(OR(F101="",C101=""),"",C101+J101)</f>
        <v/>
      </c>
      <c r="L101" s="12" t="n"/>
      <c r="M101" s="19" t="n"/>
      <c r="N101" s="16">
        <f>IF(F101="","",IF(O101="bezahlt",0,I101-N(M101)))</f>
        <v/>
      </c>
      <c r="O101" s="11">
        <f>IF(F101="","",IF(I101&lt;0,IF(OR(L101&lt;&gt;"",M101&lt;&gt;""),"bezahlt","Gutschrift"),IF(OR(L101&lt;&gt;"",M101&lt;&gt;""),IF(OR(M101="",N(M101)&gt;=I101-0.005),"bezahlt","teilbezahlt"),IF(IF(K101="",FALSE,TODAY()&gt;K101),"überfällig","offen"))))</f>
        <v/>
      </c>
      <c r="P101" s="17">
        <f>IF(OR(F101="",K101=""),"",IF(AND(N(N101)&gt;0.005,TODAY()&gt;K101),TODAY()-K101,""))</f>
        <v/>
      </c>
      <c r="Q101" s="20">
        <f>IF(AND(A101="",F101=""),"",IF(A101="","Nummer fehlt",IF(COUNTIF($A$7:$A$506,A101)&gt;1,"Nummer doppelt",IF(AND(A101&gt;MIN($A$7:$A$506),COUNTIF($A$7:$A$506,A101-1)=0),"Lücke vor dieser Nummer",IF(C101="","Datum fehlt",IF(D101="","Kunde fehlt",IF(ISNA(MATCH(D101,Kunden!$A$6:$A$205,0)),"Kunde nicht in der Liste",IF(AND(M101&lt;&gt;"",L101=""),"Zahlungsdatum fehlt",""))))))))</f>
        <v/>
      </c>
      <c r="R101" s="13" t="n"/>
    </row>
    <row r="102">
      <c r="A102" s="10" t="n"/>
      <c r="B102" s="11">
        <f>IF(A102="","",Einstellungen!$B$4&amp;TEXT(A102,REPT("0",Einstellungen!$B$5)))</f>
        <v/>
      </c>
      <c r="C102" s="12" t="n"/>
      <c r="D102" s="13" t="n"/>
      <c r="E102" s="13" t="n"/>
      <c r="F102" s="14" t="n"/>
      <c r="G102" s="15" t="n"/>
      <c r="H102" s="16">
        <f>IF(F102="","",ROUND(F102*N(G102),2))</f>
        <v/>
      </c>
      <c r="I102" s="16">
        <f>IF(F102="","",F102+N(H102))</f>
        <v/>
      </c>
      <c r="J102" s="17">
        <f>IF(F102="","",IFERROR(IF(INDEX(Kunden!$D$6:$D$205,MATCH(D102,Kunden!$A$6:$A$205,0))="",Einstellungen!$B$6,INDEX(Kunden!$D$6:$D$205,MATCH(D102,Kunden!$A$6:$A$205,0))),Einstellungen!$B$6))</f>
        <v/>
      </c>
      <c r="K102" s="18">
        <f>IF(OR(F102="",C102=""),"",C102+J102)</f>
        <v/>
      </c>
      <c r="L102" s="12" t="n"/>
      <c r="M102" s="19" t="n"/>
      <c r="N102" s="16">
        <f>IF(F102="","",IF(O102="bezahlt",0,I102-N(M102)))</f>
        <v/>
      </c>
      <c r="O102" s="11">
        <f>IF(F102="","",IF(I102&lt;0,IF(OR(L102&lt;&gt;"",M102&lt;&gt;""),"bezahlt","Gutschrift"),IF(OR(L102&lt;&gt;"",M102&lt;&gt;""),IF(OR(M102="",N(M102)&gt;=I102-0.005),"bezahlt","teilbezahlt"),IF(IF(K102="",FALSE,TODAY()&gt;K102),"überfällig","offen"))))</f>
        <v/>
      </c>
      <c r="P102" s="17">
        <f>IF(OR(F102="",K102=""),"",IF(AND(N(N102)&gt;0.005,TODAY()&gt;K102),TODAY()-K102,""))</f>
        <v/>
      </c>
      <c r="Q102" s="20">
        <f>IF(AND(A102="",F102=""),"",IF(A102="","Nummer fehlt",IF(COUNTIF($A$7:$A$506,A102)&gt;1,"Nummer doppelt",IF(AND(A102&gt;MIN($A$7:$A$506),COUNTIF($A$7:$A$506,A102-1)=0),"Lücke vor dieser Nummer",IF(C102="","Datum fehlt",IF(D102="","Kunde fehlt",IF(ISNA(MATCH(D102,Kunden!$A$6:$A$205,0)),"Kunde nicht in der Liste",IF(AND(M102&lt;&gt;"",L102=""),"Zahlungsdatum fehlt",""))))))))</f>
        <v/>
      </c>
      <c r="R102" s="13" t="n"/>
    </row>
    <row r="103">
      <c r="A103" s="10" t="n"/>
      <c r="B103" s="11">
        <f>IF(A103="","",Einstellungen!$B$4&amp;TEXT(A103,REPT("0",Einstellungen!$B$5)))</f>
        <v/>
      </c>
      <c r="C103" s="12" t="n"/>
      <c r="D103" s="13" t="n"/>
      <c r="E103" s="13" t="n"/>
      <c r="F103" s="14" t="n"/>
      <c r="G103" s="15" t="n"/>
      <c r="H103" s="16">
        <f>IF(F103="","",ROUND(F103*N(G103),2))</f>
        <v/>
      </c>
      <c r="I103" s="16">
        <f>IF(F103="","",F103+N(H103))</f>
        <v/>
      </c>
      <c r="J103" s="17">
        <f>IF(F103="","",IFERROR(IF(INDEX(Kunden!$D$6:$D$205,MATCH(D103,Kunden!$A$6:$A$205,0))="",Einstellungen!$B$6,INDEX(Kunden!$D$6:$D$205,MATCH(D103,Kunden!$A$6:$A$205,0))),Einstellungen!$B$6))</f>
        <v/>
      </c>
      <c r="K103" s="18">
        <f>IF(OR(F103="",C103=""),"",C103+J103)</f>
        <v/>
      </c>
      <c r="L103" s="12" t="n"/>
      <c r="M103" s="19" t="n"/>
      <c r="N103" s="16">
        <f>IF(F103="","",IF(O103="bezahlt",0,I103-N(M103)))</f>
        <v/>
      </c>
      <c r="O103" s="11">
        <f>IF(F103="","",IF(I103&lt;0,IF(OR(L103&lt;&gt;"",M103&lt;&gt;""),"bezahlt","Gutschrift"),IF(OR(L103&lt;&gt;"",M103&lt;&gt;""),IF(OR(M103="",N(M103)&gt;=I103-0.005),"bezahlt","teilbezahlt"),IF(IF(K103="",FALSE,TODAY()&gt;K103),"überfällig","offen"))))</f>
        <v/>
      </c>
      <c r="P103" s="17">
        <f>IF(OR(F103="",K103=""),"",IF(AND(N(N103)&gt;0.005,TODAY()&gt;K103),TODAY()-K103,""))</f>
        <v/>
      </c>
      <c r="Q103" s="20">
        <f>IF(AND(A103="",F103=""),"",IF(A103="","Nummer fehlt",IF(COUNTIF($A$7:$A$506,A103)&gt;1,"Nummer doppelt",IF(AND(A103&gt;MIN($A$7:$A$506),COUNTIF($A$7:$A$506,A103-1)=0),"Lücke vor dieser Nummer",IF(C103="","Datum fehlt",IF(D103="","Kunde fehlt",IF(ISNA(MATCH(D103,Kunden!$A$6:$A$205,0)),"Kunde nicht in der Liste",IF(AND(M103&lt;&gt;"",L103=""),"Zahlungsdatum fehlt",""))))))))</f>
        <v/>
      </c>
      <c r="R103" s="13" t="n"/>
    </row>
    <row r="104">
      <c r="A104" s="10" t="n"/>
      <c r="B104" s="11">
        <f>IF(A104="","",Einstellungen!$B$4&amp;TEXT(A104,REPT("0",Einstellungen!$B$5)))</f>
        <v/>
      </c>
      <c r="C104" s="12" t="n"/>
      <c r="D104" s="13" t="n"/>
      <c r="E104" s="13" t="n"/>
      <c r="F104" s="14" t="n"/>
      <c r="G104" s="15" t="n"/>
      <c r="H104" s="16">
        <f>IF(F104="","",ROUND(F104*N(G104),2))</f>
        <v/>
      </c>
      <c r="I104" s="16">
        <f>IF(F104="","",F104+N(H104))</f>
        <v/>
      </c>
      <c r="J104" s="17">
        <f>IF(F104="","",IFERROR(IF(INDEX(Kunden!$D$6:$D$205,MATCH(D104,Kunden!$A$6:$A$205,0))="",Einstellungen!$B$6,INDEX(Kunden!$D$6:$D$205,MATCH(D104,Kunden!$A$6:$A$205,0))),Einstellungen!$B$6))</f>
        <v/>
      </c>
      <c r="K104" s="18">
        <f>IF(OR(F104="",C104=""),"",C104+J104)</f>
        <v/>
      </c>
      <c r="L104" s="12" t="n"/>
      <c r="M104" s="19" t="n"/>
      <c r="N104" s="16">
        <f>IF(F104="","",IF(O104="bezahlt",0,I104-N(M104)))</f>
        <v/>
      </c>
      <c r="O104" s="11">
        <f>IF(F104="","",IF(I104&lt;0,IF(OR(L104&lt;&gt;"",M104&lt;&gt;""),"bezahlt","Gutschrift"),IF(OR(L104&lt;&gt;"",M104&lt;&gt;""),IF(OR(M104="",N(M104)&gt;=I104-0.005),"bezahlt","teilbezahlt"),IF(IF(K104="",FALSE,TODAY()&gt;K104),"überfällig","offen"))))</f>
        <v/>
      </c>
      <c r="P104" s="17">
        <f>IF(OR(F104="",K104=""),"",IF(AND(N(N104)&gt;0.005,TODAY()&gt;K104),TODAY()-K104,""))</f>
        <v/>
      </c>
      <c r="Q104" s="20">
        <f>IF(AND(A104="",F104=""),"",IF(A104="","Nummer fehlt",IF(COUNTIF($A$7:$A$506,A104)&gt;1,"Nummer doppelt",IF(AND(A104&gt;MIN($A$7:$A$506),COUNTIF($A$7:$A$506,A104-1)=0),"Lücke vor dieser Nummer",IF(C104="","Datum fehlt",IF(D104="","Kunde fehlt",IF(ISNA(MATCH(D104,Kunden!$A$6:$A$205,0)),"Kunde nicht in der Liste",IF(AND(M104&lt;&gt;"",L104=""),"Zahlungsdatum fehlt",""))))))))</f>
        <v/>
      </c>
      <c r="R104" s="13" t="n"/>
    </row>
    <row r="105">
      <c r="A105" s="10" t="n"/>
      <c r="B105" s="11">
        <f>IF(A105="","",Einstellungen!$B$4&amp;TEXT(A105,REPT("0",Einstellungen!$B$5)))</f>
        <v/>
      </c>
      <c r="C105" s="12" t="n"/>
      <c r="D105" s="13" t="n"/>
      <c r="E105" s="13" t="n"/>
      <c r="F105" s="14" t="n"/>
      <c r="G105" s="15" t="n"/>
      <c r="H105" s="16">
        <f>IF(F105="","",ROUND(F105*N(G105),2))</f>
        <v/>
      </c>
      <c r="I105" s="16">
        <f>IF(F105="","",F105+N(H105))</f>
        <v/>
      </c>
      <c r="J105" s="17">
        <f>IF(F105="","",IFERROR(IF(INDEX(Kunden!$D$6:$D$205,MATCH(D105,Kunden!$A$6:$A$205,0))="",Einstellungen!$B$6,INDEX(Kunden!$D$6:$D$205,MATCH(D105,Kunden!$A$6:$A$205,0))),Einstellungen!$B$6))</f>
        <v/>
      </c>
      <c r="K105" s="18">
        <f>IF(OR(F105="",C105=""),"",C105+J105)</f>
        <v/>
      </c>
      <c r="L105" s="12" t="n"/>
      <c r="M105" s="19" t="n"/>
      <c r="N105" s="16">
        <f>IF(F105="","",IF(O105="bezahlt",0,I105-N(M105)))</f>
        <v/>
      </c>
      <c r="O105" s="11">
        <f>IF(F105="","",IF(I105&lt;0,IF(OR(L105&lt;&gt;"",M105&lt;&gt;""),"bezahlt","Gutschrift"),IF(OR(L105&lt;&gt;"",M105&lt;&gt;""),IF(OR(M105="",N(M105)&gt;=I105-0.005),"bezahlt","teilbezahlt"),IF(IF(K105="",FALSE,TODAY()&gt;K105),"überfällig","offen"))))</f>
        <v/>
      </c>
      <c r="P105" s="17">
        <f>IF(OR(F105="",K105=""),"",IF(AND(N(N105)&gt;0.005,TODAY()&gt;K105),TODAY()-K105,""))</f>
        <v/>
      </c>
      <c r="Q105" s="20">
        <f>IF(AND(A105="",F105=""),"",IF(A105="","Nummer fehlt",IF(COUNTIF($A$7:$A$506,A105)&gt;1,"Nummer doppelt",IF(AND(A105&gt;MIN($A$7:$A$506),COUNTIF($A$7:$A$506,A105-1)=0),"Lücke vor dieser Nummer",IF(C105="","Datum fehlt",IF(D105="","Kunde fehlt",IF(ISNA(MATCH(D105,Kunden!$A$6:$A$205,0)),"Kunde nicht in der Liste",IF(AND(M105&lt;&gt;"",L105=""),"Zahlungsdatum fehlt",""))))))))</f>
        <v/>
      </c>
      <c r="R105" s="13" t="n"/>
    </row>
    <row r="106">
      <c r="A106" s="10" t="n"/>
      <c r="B106" s="11">
        <f>IF(A106="","",Einstellungen!$B$4&amp;TEXT(A106,REPT("0",Einstellungen!$B$5)))</f>
        <v/>
      </c>
      <c r="C106" s="12" t="n"/>
      <c r="D106" s="13" t="n"/>
      <c r="E106" s="13" t="n"/>
      <c r="F106" s="14" t="n"/>
      <c r="G106" s="15" t="n"/>
      <c r="H106" s="16">
        <f>IF(F106="","",ROUND(F106*N(G106),2))</f>
        <v/>
      </c>
      <c r="I106" s="16">
        <f>IF(F106="","",F106+N(H106))</f>
        <v/>
      </c>
      <c r="J106" s="17">
        <f>IF(F106="","",IFERROR(IF(INDEX(Kunden!$D$6:$D$205,MATCH(D106,Kunden!$A$6:$A$205,0))="",Einstellungen!$B$6,INDEX(Kunden!$D$6:$D$205,MATCH(D106,Kunden!$A$6:$A$205,0))),Einstellungen!$B$6))</f>
        <v/>
      </c>
      <c r="K106" s="18">
        <f>IF(OR(F106="",C106=""),"",C106+J106)</f>
        <v/>
      </c>
      <c r="L106" s="12" t="n"/>
      <c r="M106" s="19" t="n"/>
      <c r="N106" s="16">
        <f>IF(F106="","",IF(O106="bezahlt",0,I106-N(M106)))</f>
        <v/>
      </c>
      <c r="O106" s="11">
        <f>IF(F106="","",IF(I106&lt;0,IF(OR(L106&lt;&gt;"",M106&lt;&gt;""),"bezahlt","Gutschrift"),IF(OR(L106&lt;&gt;"",M106&lt;&gt;""),IF(OR(M106="",N(M106)&gt;=I106-0.005),"bezahlt","teilbezahlt"),IF(IF(K106="",FALSE,TODAY()&gt;K106),"überfällig","offen"))))</f>
        <v/>
      </c>
      <c r="P106" s="17">
        <f>IF(OR(F106="",K106=""),"",IF(AND(N(N106)&gt;0.005,TODAY()&gt;K106),TODAY()-K106,""))</f>
        <v/>
      </c>
      <c r="Q106" s="20">
        <f>IF(AND(A106="",F106=""),"",IF(A106="","Nummer fehlt",IF(COUNTIF($A$7:$A$506,A106)&gt;1,"Nummer doppelt",IF(AND(A106&gt;MIN($A$7:$A$506),COUNTIF($A$7:$A$506,A106-1)=0),"Lücke vor dieser Nummer",IF(C106="","Datum fehlt",IF(D106="","Kunde fehlt",IF(ISNA(MATCH(D106,Kunden!$A$6:$A$205,0)),"Kunde nicht in der Liste",IF(AND(M106&lt;&gt;"",L106=""),"Zahlungsdatum fehlt",""))))))))</f>
        <v/>
      </c>
      <c r="R106" s="13" t="n"/>
    </row>
    <row r="107">
      <c r="A107" s="10" t="n"/>
      <c r="B107" s="11">
        <f>IF(A107="","",Einstellungen!$B$4&amp;TEXT(A107,REPT("0",Einstellungen!$B$5)))</f>
        <v/>
      </c>
      <c r="C107" s="12" t="n"/>
      <c r="D107" s="13" t="n"/>
      <c r="E107" s="13" t="n"/>
      <c r="F107" s="14" t="n"/>
      <c r="G107" s="15" t="n"/>
      <c r="H107" s="16">
        <f>IF(F107="","",ROUND(F107*N(G107),2))</f>
        <v/>
      </c>
      <c r="I107" s="16">
        <f>IF(F107="","",F107+N(H107))</f>
        <v/>
      </c>
      <c r="J107" s="17">
        <f>IF(F107="","",IFERROR(IF(INDEX(Kunden!$D$6:$D$205,MATCH(D107,Kunden!$A$6:$A$205,0))="",Einstellungen!$B$6,INDEX(Kunden!$D$6:$D$205,MATCH(D107,Kunden!$A$6:$A$205,0))),Einstellungen!$B$6))</f>
        <v/>
      </c>
      <c r="K107" s="18">
        <f>IF(OR(F107="",C107=""),"",C107+J107)</f>
        <v/>
      </c>
      <c r="L107" s="12" t="n"/>
      <c r="M107" s="19" t="n"/>
      <c r="N107" s="16">
        <f>IF(F107="","",IF(O107="bezahlt",0,I107-N(M107)))</f>
        <v/>
      </c>
      <c r="O107" s="11">
        <f>IF(F107="","",IF(I107&lt;0,IF(OR(L107&lt;&gt;"",M107&lt;&gt;""),"bezahlt","Gutschrift"),IF(OR(L107&lt;&gt;"",M107&lt;&gt;""),IF(OR(M107="",N(M107)&gt;=I107-0.005),"bezahlt","teilbezahlt"),IF(IF(K107="",FALSE,TODAY()&gt;K107),"überfällig","offen"))))</f>
        <v/>
      </c>
      <c r="P107" s="17">
        <f>IF(OR(F107="",K107=""),"",IF(AND(N(N107)&gt;0.005,TODAY()&gt;K107),TODAY()-K107,""))</f>
        <v/>
      </c>
      <c r="Q107" s="20">
        <f>IF(AND(A107="",F107=""),"",IF(A107="","Nummer fehlt",IF(COUNTIF($A$7:$A$506,A107)&gt;1,"Nummer doppelt",IF(AND(A107&gt;MIN($A$7:$A$506),COUNTIF($A$7:$A$506,A107-1)=0),"Lücke vor dieser Nummer",IF(C107="","Datum fehlt",IF(D107="","Kunde fehlt",IF(ISNA(MATCH(D107,Kunden!$A$6:$A$205,0)),"Kunde nicht in der Liste",IF(AND(M107&lt;&gt;"",L107=""),"Zahlungsdatum fehlt",""))))))))</f>
        <v/>
      </c>
      <c r="R107" s="13" t="n"/>
    </row>
    <row r="108">
      <c r="A108" s="10" t="n"/>
      <c r="B108" s="11">
        <f>IF(A108="","",Einstellungen!$B$4&amp;TEXT(A108,REPT("0",Einstellungen!$B$5)))</f>
        <v/>
      </c>
      <c r="C108" s="12" t="n"/>
      <c r="D108" s="13" t="n"/>
      <c r="E108" s="13" t="n"/>
      <c r="F108" s="14" t="n"/>
      <c r="G108" s="15" t="n"/>
      <c r="H108" s="16">
        <f>IF(F108="","",ROUND(F108*N(G108),2))</f>
        <v/>
      </c>
      <c r="I108" s="16">
        <f>IF(F108="","",F108+N(H108))</f>
        <v/>
      </c>
      <c r="J108" s="17">
        <f>IF(F108="","",IFERROR(IF(INDEX(Kunden!$D$6:$D$205,MATCH(D108,Kunden!$A$6:$A$205,0))="",Einstellungen!$B$6,INDEX(Kunden!$D$6:$D$205,MATCH(D108,Kunden!$A$6:$A$205,0))),Einstellungen!$B$6))</f>
        <v/>
      </c>
      <c r="K108" s="18">
        <f>IF(OR(F108="",C108=""),"",C108+J108)</f>
        <v/>
      </c>
      <c r="L108" s="12" t="n"/>
      <c r="M108" s="19" t="n"/>
      <c r="N108" s="16">
        <f>IF(F108="","",IF(O108="bezahlt",0,I108-N(M108)))</f>
        <v/>
      </c>
      <c r="O108" s="11">
        <f>IF(F108="","",IF(I108&lt;0,IF(OR(L108&lt;&gt;"",M108&lt;&gt;""),"bezahlt","Gutschrift"),IF(OR(L108&lt;&gt;"",M108&lt;&gt;""),IF(OR(M108="",N(M108)&gt;=I108-0.005),"bezahlt","teilbezahlt"),IF(IF(K108="",FALSE,TODAY()&gt;K108),"überfällig","offen"))))</f>
        <v/>
      </c>
      <c r="P108" s="17">
        <f>IF(OR(F108="",K108=""),"",IF(AND(N(N108)&gt;0.005,TODAY()&gt;K108),TODAY()-K108,""))</f>
        <v/>
      </c>
      <c r="Q108" s="20">
        <f>IF(AND(A108="",F108=""),"",IF(A108="","Nummer fehlt",IF(COUNTIF($A$7:$A$506,A108)&gt;1,"Nummer doppelt",IF(AND(A108&gt;MIN($A$7:$A$506),COUNTIF($A$7:$A$506,A108-1)=0),"Lücke vor dieser Nummer",IF(C108="","Datum fehlt",IF(D108="","Kunde fehlt",IF(ISNA(MATCH(D108,Kunden!$A$6:$A$205,0)),"Kunde nicht in der Liste",IF(AND(M108&lt;&gt;"",L108=""),"Zahlungsdatum fehlt",""))))))))</f>
        <v/>
      </c>
      <c r="R108" s="13" t="n"/>
    </row>
    <row r="109">
      <c r="A109" s="10" t="n"/>
      <c r="B109" s="11">
        <f>IF(A109="","",Einstellungen!$B$4&amp;TEXT(A109,REPT("0",Einstellungen!$B$5)))</f>
        <v/>
      </c>
      <c r="C109" s="12" t="n"/>
      <c r="D109" s="13" t="n"/>
      <c r="E109" s="13" t="n"/>
      <c r="F109" s="14" t="n"/>
      <c r="G109" s="15" t="n"/>
      <c r="H109" s="16">
        <f>IF(F109="","",ROUND(F109*N(G109),2))</f>
        <v/>
      </c>
      <c r="I109" s="16">
        <f>IF(F109="","",F109+N(H109))</f>
        <v/>
      </c>
      <c r="J109" s="17">
        <f>IF(F109="","",IFERROR(IF(INDEX(Kunden!$D$6:$D$205,MATCH(D109,Kunden!$A$6:$A$205,0))="",Einstellungen!$B$6,INDEX(Kunden!$D$6:$D$205,MATCH(D109,Kunden!$A$6:$A$205,0))),Einstellungen!$B$6))</f>
        <v/>
      </c>
      <c r="K109" s="18">
        <f>IF(OR(F109="",C109=""),"",C109+J109)</f>
        <v/>
      </c>
      <c r="L109" s="12" t="n"/>
      <c r="M109" s="19" t="n"/>
      <c r="N109" s="16">
        <f>IF(F109="","",IF(O109="bezahlt",0,I109-N(M109)))</f>
        <v/>
      </c>
      <c r="O109" s="11">
        <f>IF(F109="","",IF(I109&lt;0,IF(OR(L109&lt;&gt;"",M109&lt;&gt;""),"bezahlt","Gutschrift"),IF(OR(L109&lt;&gt;"",M109&lt;&gt;""),IF(OR(M109="",N(M109)&gt;=I109-0.005),"bezahlt","teilbezahlt"),IF(IF(K109="",FALSE,TODAY()&gt;K109),"überfällig","offen"))))</f>
        <v/>
      </c>
      <c r="P109" s="17">
        <f>IF(OR(F109="",K109=""),"",IF(AND(N(N109)&gt;0.005,TODAY()&gt;K109),TODAY()-K109,""))</f>
        <v/>
      </c>
      <c r="Q109" s="20">
        <f>IF(AND(A109="",F109=""),"",IF(A109="","Nummer fehlt",IF(COUNTIF($A$7:$A$506,A109)&gt;1,"Nummer doppelt",IF(AND(A109&gt;MIN($A$7:$A$506),COUNTIF($A$7:$A$506,A109-1)=0),"Lücke vor dieser Nummer",IF(C109="","Datum fehlt",IF(D109="","Kunde fehlt",IF(ISNA(MATCH(D109,Kunden!$A$6:$A$205,0)),"Kunde nicht in der Liste",IF(AND(M109&lt;&gt;"",L109=""),"Zahlungsdatum fehlt",""))))))))</f>
        <v/>
      </c>
      <c r="R109" s="13" t="n"/>
    </row>
    <row r="110">
      <c r="A110" s="10" t="n"/>
      <c r="B110" s="11">
        <f>IF(A110="","",Einstellungen!$B$4&amp;TEXT(A110,REPT("0",Einstellungen!$B$5)))</f>
        <v/>
      </c>
      <c r="C110" s="12" t="n"/>
      <c r="D110" s="13" t="n"/>
      <c r="E110" s="13" t="n"/>
      <c r="F110" s="14" t="n"/>
      <c r="G110" s="15" t="n"/>
      <c r="H110" s="16">
        <f>IF(F110="","",ROUND(F110*N(G110),2))</f>
        <v/>
      </c>
      <c r="I110" s="16">
        <f>IF(F110="","",F110+N(H110))</f>
        <v/>
      </c>
      <c r="J110" s="17">
        <f>IF(F110="","",IFERROR(IF(INDEX(Kunden!$D$6:$D$205,MATCH(D110,Kunden!$A$6:$A$205,0))="",Einstellungen!$B$6,INDEX(Kunden!$D$6:$D$205,MATCH(D110,Kunden!$A$6:$A$205,0))),Einstellungen!$B$6))</f>
        <v/>
      </c>
      <c r="K110" s="18">
        <f>IF(OR(F110="",C110=""),"",C110+J110)</f>
        <v/>
      </c>
      <c r="L110" s="12" t="n"/>
      <c r="M110" s="19" t="n"/>
      <c r="N110" s="16">
        <f>IF(F110="","",IF(O110="bezahlt",0,I110-N(M110)))</f>
        <v/>
      </c>
      <c r="O110" s="11">
        <f>IF(F110="","",IF(I110&lt;0,IF(OR(L110&lt;&gt;"",M110&lt;&gt;""),"bezahlt","Gutschrift"),IF(OR(L110&lt;&gt;"",M110&lt;&gt;""),IF(OR(M110="",N(M110)&gt;=I110-0.005),"bezahlt","teilbezahlt"),IF(IF(K110="",FALSE,TODAY()&gt;K110),"überfällig","offen"))))</f>
        <v/>
      </c>
      <c r="P110" s="17">
        <f>IF(OR(F110="",K110=""),"",IF(AND(N(N110)&gt;0.005,TODAY()&gt;K110),TODAY()-K110,""))</f>
        <v/>
      </c>
      <c r="Q110" s="20">
        <f>IF(AND(A110="",F110=""),"",IF(A110="","Nummer fehlt",IF(COUNTIF($A$7:$A$506,A110)&gt;1,"Nummer doppelt",IF(AND(A110&gt;MIN($A$7:$A$506),COUNTIF($A$7:$A$506,A110-1)=0),"Lücke vor dieser Nummer",IF(C110="","Datum fehlt",IF(D110="","Kunde fehlt",IF(ISNA(MATCH(D110,Kunden!$A$6:$A$205,0)),"Kunde nicht in der Liste",IF(AND(M110&lt;&gt;"",L110=""),"Zahlungsdatum fehlt",""))))))))</f>
        <v/>
      </c>
      <c r="R110" s="13" t="n"/>
    </row>
    <row r="111">
      <c r="A111" s="10" t="n"/>
      <c r="B111" s="11">
        <f>IF(A111="","",Einstellungen!$B$4&amp;TEXT(A111,REPT("0",Einstellungen!$B$5)))</f>
        <v/>
      </c>
      <c r="C111" s="12" t="n"/>
      <c r="D111" s="13" t="n"/>
      <c r="E111" s="13" t="n"/>
      <c r="F111" s="14" t="n"/>
      <c r="G111" s="15" t="n"/>
      <c r="H111" s="16">
        <f>IF(F111="","",ROUND(F111*N(G111),2))</f>
        <v/>
      </c>
      <c r="I111" s="16">
        <f>IF(F111="","",F111+N(H111))</f>
        <v/>
      </c>
      <c r="J111" s="17">
        <f>IF(F111="","",IFERROR(IF(INDEX(Kunden!$D$6:$D$205,MATCH(D111,Kunden!$A$6:$A$205,0))="",Einstellungen!$B$6,INDEX(Kunden!$D$6:$D$205,MATCH(D111,Kunden!$A$6:$A$205,0))),Einstellungen!$B$6))</f>
        <v/>
      </c>
      <c r="K111" s="18">
        <f>IF(OR(F111="",C111=""),"",C111+J111)</f>
        <v/>
      </c>
      <c r="L111" s="12" t="n"/>
      <c r="M111" s="19" t="n"/>
      <c r="N111" s="16">
        <f>IF(F111="","",IF(O111="bezahlt",0,I111-N(M111)))</f>
        <v/>
      </c>
      <c r="O111" s="11">
        <f>IF(F111="","",IF(I111&lt;0,IF(OR(L111&lt;&gt;"",M111&lt;&gt;""),"bezahlt","Gutschrift"),IF(OR(L111&lt;&gt;"",M111&lt;&gt;""),IF(OR(M111="",N(M111)&gt;=I111-0.005),"bezahlt","teilbezahlt"),IF(IF(K111="",FALSE,TODAY()&gt;K111),"überfällig","offen"))))</f>
        <v/>
      </c>
      <c r="P111" s="17">
        <f>IF(OR(F111="",K111=""),"",IF(AND(N(N111)&gt;0.005,TODAY()&gt;K111),TODAY()-K111,""))</f>
        <v/>
      </c>
      <c r="Q111" s="20">
        <f>IF(AND(A111="",F111=""),"",IF(A111="","Nummer fehlt",IF(COUNTIF($A$7:$A$506,A111)&gt;1,"Nummer doppelt",IF(AND(A111&gt;MIN($A$7:$A$506),COUNTIF($A$7:$A$506,A111-1)=0),"Lücke vor dieser Nummer",IF(C111="","Datum fehlt",IF(D111="","Kunde fehlt",IF(ISNA(MATCH(D111,Kunden!$A$6:$A$205,0)),"Kunde nicht in der Liste",IF(AND(M111&lt;&gt;"",L111=""),"Zahlungsdatum fehlt",""))))))))</f>
        <v/>
      </c>
      <c r="R111" s="13" t="n"/>
    </row>
    <row r="112">
      <c r="A112" s="10" t="n"/>
      <c r="B112" s="11">
        <f>IF(A112="","",Einstellungen!$B$4&amp;TEXT(A112,REPT("0",Einstellungen!$B$5)))</f>
        <v/>
      </c>
      <c r="C112" s="12" t="n"/>
      <c r="D112" s="13" t="n"/>
      <c r="E112" s="13" t="n"/>
      <c r="F112" s="14" t="n"/>
      <c r="G112" s="15" t="n"/>
      <c r="H112" s="16">
        <f>IF(F112="","",ROUND(F112*N(G112),2))</f>
        <v/>
      </c>
      <c r="I112" s="16">
        <f>IF(F112="","",F112+N(H112))</f>
        <v/>
      </c>
      <c r="J112" s="17">
        <f>IF(F112="","",IFERROR(IF(INDEX(Kunden!$D$6:$D$205,MATCH(D112,Kunden!$A$6:$A$205,0))="",Einstellungen!$B$6,INDEX(Kunden!$D$6:$D$205,MATCH(D112,Kunden!$A$6:$A$205,0))),Einstellungen!$B$6))</f>
        <v/>
      </c>
      <c r="K112" s="18">
        <f>IF(OR(F112="",C112=""),"",C112+J112)</f>
        <v/>
      </c>
      <c r="L112" s="12" t="n"/>
      <c r="M112" s="19" t="n"/>
      <c r="N112" s="16">
        <f>IF(F112="","",IF(O112="bezahlt",0,I112-N(M112)))</f>
        <v/>
      </c>
      <c r="O112" s="11">
        <f>IF(F112="","",IF(I112&lt;0,IF(OR(L112&lt;&gt;"",M112&lt;&gt;""),"bezahlt","Gutschrift"),IF(OR(L112&lt;&gt;"",M112&lt;&gt;""),IF(OR(M112="",N(M112)&gt;=I112-0.005),"bezahlt","teilbezahlt"),IF(IF(K112="",FALSE,TODAY()&gt;K112),"überfällig","offen"))))</f>
        <v/>
      </c>
      <c r="P112" s="17">
        <f>IF(OR(F112="",K112=""),"",IF(AND(N(N112)&gt;0.005,TODAY()&gt;K112),TODAY()-K112,""))</f>
        <v/>
      </c>
      <c r="Q112" s="20">
        <f>IF(AND(A112="",F112=""),"",IF(A112="","Nummer fehlt",IF(COUNTIF($A$7:$A$506,A112)&gt;1,"Nummer doppelt",IF(AND(A112&gt;MIN($A$7:$A$506),COUNTIF($A$7:$A$506,A112-1)=0),"Lücke vor dieser Nummer",IF(C112="","Datum fehlt",IF(D112="","Kunde fehlt",IF(ISNA(MATCH(D112,Kunden!$A$6:$A$205,0)),"Kunde nicht in der Liste",IF(AND(M112&lt;&gt;"",L112=""),"Zahlungsdatum fehlt",""))))))))</f>
        <v/>
      </c>
      <c r="R112" s="13" t="n"/>
    </row>
    <row r="113">
      <c r="A113" s="10" t="n"/>
      <c r="B113" s="11">
        <f>IF(A113="","",Einstellungen!$B$4&amp;TEXT(A113,REPT("0",Einstellungen!$B$5)))</f>
        <v/>
      </c>
      <c r="C113" s="12" t="n"/>
      <c r="D113" s="13" t="n"/>
      <c r="E113" s="13" t="n"/>
      <c r="F113" s="14" t="n"/>
      <c r="G113" s="15" t="n"/>
      <c r="H113" s="16">
        <f>IF(F113="","",ROUND(F113*N(G113),2))</f>
        <v/>
      </c>
      <c r="I113" s="16">
        <f>IF(F113="","",F113+N(H113))</f>
        <v/>
      </c>
      <c r="J113" s="17">
        <f>IF(F113="","",IFERROR(IF(INDEX(Kunden!$D$6:$D$205,MATCH(D113,Kunden!$A$6:$A$205,0))="",Einstellungen!$B$6,INDEX(Kunden!$D$6:$D$205,MATCH(D113,Kunden!$A$6:$A$205,0))),Einstellungen!$B$6))</f>
        <v/>
      </c>
      <c r="K113" s="18">
        <f>IF(OR(F113="",C113=""),"",C113+J113)</f>
        <v/>
      </c>
      <c r="L113" s="12" t="n"/>
      <c r="M113" s="19" t="n"/>
      <c r="N113" s="16">
        <f>IF(F113="","",IF(O113="bezahlt",0,I113-N(M113)))</f>
        <v/>
      </c>
      <c r="O113" s="11">
        <f>IF(F113="","",IF(I113&lt;0,IF(OR(L113&lt;&gt;"",M113&lt;&gt;""),"bezahlt","Gutschrift"),IF(OR(L113&lt;&gt;"",M113&lt;&gt;""),IF(OR(M113="",N(M113)&gt;=I113-0.005),"bezahlt","teilbezahlt"),IF(IF(K113="",FALSE,TODAY()&gt;K113),"überfällig","offen"))))</f>
        <v/>
      </c>
      <c r="P113" s="17">
        <f>IF(OR(F113="",K113=""),"",IF(AND(N(N113)&gt;0.005,TODAY()&gt;K113),TODAY()-K113,""))</f>
        <v/>
      </c>
      <c r="Q113" s="20">
        <f>IF(AND(A113="",F113=""),"",IF(A113="","Nummer fehlt",IF(COUNTIF($A$7:$A$506,A113)&gt;1,"Nummer doppelt",IF(AND(A113&gt;MIN($A$7:$A$506),COUNTIF($A$7:$A$506,A113-1)=0),"Lücke vor dieser Nummer",IF(C113="","Datum fehlt",IF(D113="","Kunde fehlt",IF(ISNA(MATCH(D113,Kunden!$A$6:$A$205,0)),"Kunde nicht in der Liste",IF(AND(M113&lt;&gt;"",L113=""),"Zahlungsdatum fehlt",""))))))))</f>
        <v/>
      </c>
      <c r="R113" s="13" t="n"/>
    </row>
    <row r="114">
      <c r="A114" s="10" t="n"/>
      <c r="B114" s="11">
        <f>IF(A114="","",Einstellungen!$B$4&amp;TEXT(A114,REPT("0",Einstellungen!$B$5)))</f>
        <v/>
      </c>
      <c r="C114" s="12" t="n"/>
      <c r="D114" s="13" t="n"/>
      <c r="E114" s="13" t="n"/>
      <c r="F114" s="14" t="n"/>
      <c r="G114" s="15" t="n"/>
      <c r="H114" s="16">
        <f>IF(F114="","",ROUND(F114*N(G114),2))</f>
        <v/>
      </c>
      <c r="I114" s="16">
        <f>IF(F114="","",F114+N(H114))</f>
        <v/>
      </c>
      <c r="J114" s="17">
        <f>IF(F114="","",IFERROR(IF(INDEX(Kunden!$D$6:$D$205,MATCH(D114,Kunden!$A$6:$A$205,0))="",Einstellungen!$B$6,INDEX(Kunden!$D$6:$D$205,MATCH(D114,Kunden!$A$6:$A$205,0))),Einstellungen!$B$6))</f>
        <v/>
      </c>
      <c r="K114" s="18">
        <f>IF(OR(F114="",C114=""),"",C114+J114)</f>
        <v/>
      </c>
      <c r="L114" s="12" t="n"/>
      <c r="M114" s="19" t="n"/>
      <c r="N114" s="16">
        <f>IF(F114="","",IF(O114="bezahlt",0,I114-N(M114)))</f>
        <v/>
      </c>
      <c r="O114" s="11">
        <f>IF(F114="","",IF(I114&lt;0,IF(OR(L114&lt;&gt;"",M114&lt;&gt;""),"bezahlt","Gutschrift"),IF(OR(L114&lt;&gt;"",M114&lt;&gt;""),IF(OR(M114="",N(M114)&gt;=I114-0.005),"bezahlt","teilbezahlt"),IF(IF(K114="",FALSE,TODAY()&gt;K114),"überfällig","offen"))))</f>
        <v/>
      </c>
      <c r="P114" s="17">
        <f>IF(OR(F114="",K114=""),"",IF(AND(N(N114)&gt;0.005,TODAY()&gt;K114),TODAY()-K114,""))</f>
        <v/>
      </c>
      <c r="Q114" s="20">
        <f>IF(AND(A114="",F114=""),"",IF(A114="","Nummer fehlt",IF(COUNTIF($A$7:$A$506,A114)&gt;1,"Nummer doppelt",IF(AND(A114&gt;MIN($A$7:$A$506),COUNTIF($A$7:$A$506,A114-1)=0),"Lücke vor dieser Nummer",IF(C114="","Datum fehlt",IF(D114="","Kunde fehlt",IF(ISNA(MATCH(D114,Kunden!$A$6:$A$205,0)),"Kunde nicht in der Liste",IF(AND(M114&lt;&gt;"",L114=""),"Zahlungsdatum fehlt",""))))))))</f>
        <v/>
      </c>
      <c r="R114" s="13" t="n"/>
    </row>
    <row r="115">
      <c r="A115" s="10" t="n"/>
      <c r="B115" s="11">
        <f>IF(A115="","",Einstellungen!$B$4&amp;TEXT(A115,REPT("0",Einstellungen!$B$5)))</f>
        <v/>
      </c>
      <c r="C115" s="12" t="n"/>
      <c r="D115" s="13" t="n"/>
      <c r="E115" s="13" t="n"/>
      <c r="F115" s="14" t="n"/>
      <c r="G115" s="15" t="n"/>
      <c r="H115" s="16">
        <f>IF(F115="","",ROUND(F115*N(G115),2))</f>
        <v/>
      </c>
      <c r="I115" s="16">
        <f>IF(F115="","",F115+N(H115))</f>
        <v/>
      </c>
      <c r="J115" s="17">
        <f>IF(F115="","",IFERROR(IF(INDEX(Kunden!$D$6:$D$205,MATCH(D115,Kunden!$A$6:$A$205,0))="",Einstellungen!$B$6,INDEX(Kunden!$D$6:$D$205,MATCH(D115,Kunden!$A$6:$A$205,0))),Einstellungen!$B$6))</f>
        <v/>
      </c>
      <c r="K115" s="18">
        <f>IF(OR(F115="",C115=""),"",C115+J115)</f>
        <v/>
      </c>
      <c r="L115" s="12" t="n"/>
      <c r="M115" s="19" t="n"/>
      <c r="N115" s="16">
        <f>IF(F115="","",IF(O115="bezahlt",0,I115-N(M115)))</f>
        <v/>
      </c>
      <c r="O115" s="11">
        <f>IF(F115="","",IF(I115&lt;0,IF(OR(L115&lt;&gt;"",M115&lt;&gt;""),"bezahlt","Gutschrift"),IF(OR(L115&lt;&gt;"",M115&lt;&gt;""),IF(OR(M115="",N(M115)&gt;=I115-0.005),"bezahlt","teilbezahlt"),IF(IF(K115="",FALSE,TODAY()&gt;K115),"überfällig","offen"))))</f>
        <v/>
      </c>
      <c r="P115" s="17">
        <f>IF(OR(F115="",K115=""),"",IF(AND(N(N115)&gt;0.005,TODAY()&gt;K115),TODAY()-K115,""))</f>
        <v/>
      </c>
      <c r="Q115" s="20">
        <f>IF(AND(A115="",F115=""),"",IF(A115="","Nummer fehlt",IF(COUNTIF($A$7:$A$506,A115)&gt;1,"Nummer doppelt",IF(AND(A115&gt;MIN($A$7:$A$506),COUNTIF($A$7:$A$506,A115-1)=0),"Lücke vor dieser Nummer",IF(C115="","Datum fehlt",IF(D115="","Kunde fehlt",IF(ISNA(MATCH(D115,Kunden!$A$6:$A$205,0)),"Kunde nicht in der Liste",IF(AND(M115&lt;&gt;"",L115=""),"Zahlungsdatum fehlt",""))))))))</f>
        <v/>
      </c>
      <c r="R115" s="13" t="n"/>
    </row>
    <row r="116">
      <c r="A116" s="10" t="n"/>
      <c r="B116" s="11">
        <f>IF(A116="","",Einstellungen!$B$4&amp;TEXT(A116,REPT("0",Einstellungen!$B$5)))</f>
        <v/>
      </c>
      <c r="C116" s="12" t="n"/>
      <c r="D116" s="13" t="n"/>
      <c r="E116" s="13" t="n"/>
      <c r="F116" s="14" t="n"/>
      <c r="G116" s="15" t="n"/>
      <c r="H116" s="16">
        <f>IF(F116="","",ROUND(F116*N(G116),2))</f>
        <v/>
      </c>
      <c r="I116" s="16">
        <f>IF(F116="","",F116+N(H116))</f>
        <v/>
      </c>
      <c r="J116" s="17">
        <f>IF(F116="","",IFERROR(IF(INDEX(Kunden!$D$6:$D$205,MATCH(D116,Kunden!$A$6:$A$205,0))="",Einstellungen!$B$6,INDEX(Kunden!$D$6:$D$205,MATCH(D116,Kunden!$A$6:$A$205,0))),Einstellungen!$B$6))</f>
        <v/>
      </c>
      <c r="K116" s="18">
        <f>IF(OR(F116="",C116=""),"",C116+J116)</f>
        <v/>
      </c>
      <c r="L116" s="12" t="n"/>
      <c r="M116" s="19" t="n"/>
      <c r="N116" s="16">
        <f>IF(F116="","",IF(O116="bezahlt",0,I116-N(M116)))</f>
        <v/>
      </c>
      <c r="O116" s="11">
        <f>IF(F116="","",IF(I116&lt;0,IF(OR(L116&lt;&gt;"",M116&lt;&gt;""),"bezahlt","Gutschrift"),IF(OR(L116&lt;&gt;"",M116&lt;&gt;""),IF(OR(M116="",N(M116)&gt;=I116-0.005),"bezahlt","teilbezahlt"),IF(IF(K116="",FALSE,TODAY()&gt;K116),"überfällig","offen"))))</f>
        <v/>
      </c>
      <c r="P116" s="17">
        <f>IF(OR(F116="",K116=""),"",IF(AND(N(N116)&gt;0.005,TODAY()&gt;K116),TODAY()-K116,""))</f>
        <v/>
      </c>
      <c r="Q116" s="20">
        <f>IF(AND(A116="",F116=""),"",IF(A116="","Nummer fehlt",IF(COUNTIF($A$7:$A$506,A116)&gt;1,"Nummer doppelt",IF(AND(A116&gt;MIN($A$7:$A$506),COUNTIF($A$7:$A$506,A116-1)=0),"Lücke vor dieser Nummer",IF(C116="","Datum fehlt",IF(D116="","Kunde fehlt",IF(ISNA(MATCH(D116,Kunden!$A$6:$A$205,0)),"Kunde nicht in der Liste",IF(AND(M116&lt;&gt;"",L116=""),"Zahlungsdatum fehlt",""))))))))</f>
        <v/>
      </c>
      <c r="R116" s="13" t="n"/>
    </row>
    <row r="117">
      <c r="A117" s="10" t="n"/>
      <c r="B117" s="11">
        <f>IF(A117="","",Einstellungen!$B$4&amp;TEXT(A117,REPT("0",Einstellungen!$B$5)))</f>
        <v/>
      </c>
      <c r="C117" s="12" t="n"/>
      <c r="D117" s="13" t="n"/>
      <c r="E117" s="13" t="n"/>
      <c r="F117" s="14" t="n"/>
      <c r="G117" s="15" t="n"/>
      <c r="H117" s="16">
        <f>IF(F117="","",ROUND(F117*N(G117),2))</f>
        <v/>
      </c>
      <c r="I117" s="16">
        <f>IF(F117="","",F117+N(H117))</f>
        <v/>
      </c>
      <c r="J117" s="17">
        <f>IF(F117="","",IFERROR(IF(INDEX(Kunden!$D$6:$D$205,MATCH(D117,Kunden!$A$6:$A$205,0))="",Einstellungen!$B$6,INDEX(Kunden!$D$6:$D$205,MATCH(D117,Kunden!$A$6:$A$205,0))),Einstellungen!$B$6))</f>
        <v/>
      </c>
      <c r="K117" s="18">
        <f>IF(OR(F117="",C117=""),"",C117+J117)</f>
        <v/>
      </c>
      <c r="L117" s="12" t="n"/>
      <c r="M117" s="19" t="n"/>
      <c r="N117" s="16">
        <f>IF(F117="","",IF(O117="bezahlt",0,I117-N(M117)))</f>
        <v/>
      </c>
      <c r="O117" s="11">
        <f>IF(F117="","",IF(I117&lt;0,IF(OR(L117&lt;&gt;"",M117&lt;&gt;""),"bezahlt","Gutschrift"),IF(OR(L117&lt;&gt;"",M117&lt;&gt;""),IF(OR(M117="",N(M117)&gt;=I117-0.005),"bezahlt","teilbezahlt"),IF(IF(K117="",FALSE,TODAY()&gt;K117),"überfällig","offen"))))</f>
        <v/>
      </c>
      <c r="P117" s="17">
        <f>IF(OR(F117="",K117=""),"",IF(AND(N(N117)&gt;0.005,TODAY()&gt;K117),TODAY()-K117,""))</f>
        <v/>
      </c>
      <c r="Q117" s="20">
        <f>IF(AND(A117="",F117=""),"",IF(A117="","Nummer fehlt",IF(COUNTIF($A$7:$A$506,A117)&gt;1,"Nummer doppelt",IF(AND(A117&gt;MIN($A$7:$A$506),COUNTIF($A$7:$A$506,A117-1)=0),"Lücke vor dieser Nummer",IF(C117="","Datum fehlt",IF(D117="","Kunde fehlt",IF(ISNA(MATCH(D117,Kunden!$A$6:$A$205,0)),"Kunde nicht in der Liste",IF(AND(M117&lt;&gt;"",L117=""),"Zahlungsdatum fehlt",""))))))))</f>
        <v/>
      </c>
      <c r="R117" s="13" t="n"/>
    </row>
    <row r="118">
      <c r="A118" s="10" t="n"/>
      <c r="B118" s="11">
        <f>IF(A118="","",Einstellungen!$B$4&amp;TEXT(A118,REPT("0",Einstellungen!$B$5)))</f>
        <v/>
      </c>
      <c r="C118" s="12" t="n"/>
      <c r="D118" s="13" t="n"/>
      <c r="E118" s="13" t="n"/>
      <c r="F118" s="14" t="n"/>
      <c r="G118" s="15" t="n"/>
      <c r="H118" s="16">
        <f>IF(F118="","",ROUND(F118*N(G118),2))</f>
        <v/>
      </c>
      <c r="I118" s="16">
        <f>IF(F118="","",F118+N(H118))</f>
        <v/>
      </c>
      <c r="J118" s="17">
        <f>IF(F118="","",IFERROR(IF(INDEX(Kunden!$D$6:$D$205,MATCH(D118,Kunden!$A$6:$A$205,0))="",Einstellungen!$B$6,INDEX(Kunden!$D$6:$D$205,MATCH(D118,Kunden!$A$6:$A$205,0))),Einstellungen!$B$6))</f>
        <v/>
      </c>
      <c r="K118" s="18">
        <f>IF(OR(F118="",C118=""),"",C118+J118)</f>
        <v/>
      </c>
      <c r="L118" s="12" t="n"/>
      <c r="M118" s="19" t="n"/>
      <c r="N118" s="16">
        <f>IF(F118="","",IF(O118="bezahlt",0,I118-N(M118)))</f>
        <v/>
      </c>
      <c r="O118" s="11">
        <f>IF(F118="","",IF(I118&lt;0,IF(OR(L118&lt;&gt;"",M118&lt;&gt;""),"bezahlt","Gutschrift"),IF(OR(L118&lt;&gt;"",M118&lt;&gt;""),IF(OR(M118="",N(M118)&gt;=I118-0.005),"bezahlt","teilbezahlt"),IF(IF(K118="",FALSE,TODAY()&gt;K118),"überfällig","offen"))))</f>
        <v/>
      </c>
      <c r="P118" s="17">
        <f>IF(OR(F118="",K118=""),"",IF(AND(N(N118)&gt;0.005,TODAY()&gt;K118),TODAY()-K118,""))</f>
        <v/>
      </c>
      <c r="Q118" s="20">
        <f>IF(AND(A118="",F118=""),"",IF(A118="","Nummer fehlt",IF(COUNTIF($A$7:$A$506,A118)&gt;1,"Nummer doppelt",IF(AND(A118&gt;MIN($A$7:$A$506),COUNTIF($A$7:$A$506,A118-1)=0),"Lücke vor dieser Nummer",IF(C118="","Datum fehlt",IF(D118="","Kunde fehlt",IF(ISNA(MATCH(D118,Kunden!$A$6:$A$205,0)),"Kunde nicht in der Liste",IF(AND(M118&lt;&gt;"",L118=""),"Zahlungsdatum fehlt",""))))))))</f>
        <v/>
      </c>
      <c r="R118" s="13" t="n"/>
    </row>
    <row r="119">
      <c r="A119" s="10" t="n"/>
      <c r="B119" s="11">
        <f>IF(A119="","",Einstellungen!$B$4&amp;TEXT(A119,REPT("0",Einstellungen!$B$5)))</f>
        <v/>
      </c>
      <c r="C119" s="12" t="n"/>
      <c r="D119" s="13" t="n"/>
      <c r="E119" s="13" t="n"/>
      <c r="F119" s="14" t="n"/>
      <c r="G119" s="15" t="n"/>
      <c r="H119" s="16">
        <f>IF(F119="","",ROUND(F119*N(G119),2))</f>
        <v/>
      </c>
      <c r="I119" s="16">
        <f>IF(F119="","",F119+N(H119))</f>
        <v/>
      </c>
      <c r="J119" s="17">
        <f>IF(F119="","",IFERROR(IF(INDEX(Kunden!$D$6:$D$205,MATCH(D119,Kunden!$A$6:$A$205,0))="",Einstellungen!$B$6,INDEX(Kunden!$D$6:$D$205,MATCH(D119,Kunden!$A$6:$A$205,0))),Einstellungen!$B$6))</f>
        <v/>
      </c>
      <c r="K119" s="18">
        <f>IF(OR(F119="",C119=""),"",C119+J119)</f>
        <v/>
      </c>
      <c r="L119" s="12" t="n"/>
      <c r="M119" s="19" t="n"/>
      <c r="N119" s="16">
        <f>IF(F119="","",IF(O119="bezahlt",0,I119-N(M119)))</f>
        <v/>
      </c>
      <c r="O119" s="11">
        <f>IF(F119="","",IF(I119&lt;0,IF(OR(L119&lt;&gt;"",M119&lt;&gt;""),"bezahlt","Gutschrift"),IF(OR(L119&lt;&gt;"",M119&lt;&gt;""),IF(OR(M119="",N(M119)&gt;=I119-0.005),"bezahlt","teilbezahlt"),IF(IF(K119="",FALSE,TODAY()&gt;K119),"überfällig","offen"))))</f>
        <v/>
      </c>
      <c r="P119" s="17">
        <f>IF(OR(F119="",K119=""),"",IF(AND(N(N119)&gt;0.005,TODAY()&gt;K119),TODAY()-K119,""))</f>
        <v/>
      </c>
      <c r="Q119" s="20">
        <f>IF(AND(A119="",F119=""),"",IF(A119="","Nummer fehlt",IF(COUNTIF($A$7:$A$506,A119)&gt;1,"Nummer doppelt",IF(AND(A119&gt;MIN($A$7:$A$506),COUNTIF($A$7:$A$506,A119-1)=0),"Lücke vor dieser Nummer",IF(C119="","Datum fehlt",IF(D119="","Kunde fehlt",IF(ISNA(MATCH(D119,Kunden!$A$6:$A$205,0)),"Kunde nicht in der Liste",IF(AND(M119&lt;&gt;"",L119=""),"Zahlungsdatum fehlt",""))))))))</f>
        <v/>
      </c>
      <c r="R119" s="13" t="n"/>
    </row>
    <row r="120">
      <c r="A120" s="10" t="n"/>
      <c r="B120" s="11">
        <f>IF(A120="","",Einstellungen!$B$4&amp;TEXT(A120,REPT("0",Einstellungen!$B$5)))</f>
        <v/>
      </c>
      <c r="C120" s="12" t="n"/>
      <c r="D120" s="13" t="n"/>
      <c r="E120" s="13" t="n"/>
      <c r="F120" s="14" t="n"/>
      <c r="G120" s="15" t="n"/>
      <c r="H120" s="16">
        <f>IF(F120="","",ROUND(F120*N(G120),2))</f>
        <v/>
      </c>
      <c r="I120" s="16">
        <f>IF(F120="","",F120+N(H120))</f>
        <v/>
      </c>
      <c r="J120" s="17">
        <f>IF(F120="","",IFERROR(IF(INDEX(Kunden!$D$6:$D$205,MATCH(D120,Kunden!$A$6:$A$205,0))="",Einstellungen!$B$6,INDEX(Kunden!$D$6:$D$205,MATCH(D120,Kunden!$A$6:$A$205,0))),Einstellungen!$B$6))</f>
        <v/>
      </c>
      <c r="K120" s="18">
        <f>IF(OR(F120="",C120=""),"",C120+J120)</f>
        <v/>
      </c>
      <c r="L120" s="12" t="n"/>
      <c r="M120" s="19" t="n"/>
      <c r="N120" s="16">
        <f>IF(F120="","",IF(O120="bezahlt",0,I120-N(M120)))</f>
        <v/>
      </c>
      <c r="O120" s="11">
        <f>IF(F120="","",IF(I120&lt;0,IF(OR(L120&lt;&gt;"",M120&lt;&gt;""),"bezahlt","Gutschrift"),IF(OR(L120&lt;&gt;"",M120&lt;&gt;""),IF(OR(M120="",N(M120)&gt;=I120-0.005),"bezahlt","teilbezahlt"),IF(IF(K120="",FALSE,TODAY()&gt;K120),"überfällig","offen"))))</f>
        <v/>
      </c>
      <c r="P120" s="17">
        <f>IF(OR(F120="",K120=""),"",IF(AND(N(N120)&gt;0.005,TODAY()&gt;K120),TODAY()-K120,""))</f>
        <v/>
      </c>
      <c r="Q120" s="20">
        <f>IF(AND(A120="",F120=""),"",IF(A120="","Nummer fehlt",IF(COUNTIF($A$7:$A$506,A120)&gt;1,"Nummer doppelt",IF(AND(A120&gt;MIN($A$7:$A$506),COUNTIF($A$7:$A$506,A120-1)=0),"Lücke vor dieser Nummer",IF(C120="","Datum fehlt",IF(D120="","Kunde fehlt",IF(ISNA(MATCH(D120,Kunden!$A$6:$A$205,0)),"Kunde nicht in der Liste",IF(AND(M120&lt;&gt;"",L120=""),"Zahlungsdatum fehlt",""))))))))</f>
        <v/>
      </c>
      <c r="R120" s="13" t="n"/>
    </row>
    <row r="121">
      <c r="A121" s="10" t="n"/>
      <c r="B121" s="11">
        <f>IF(A121="","",Einstellungen!$B$4&amp;TEXT(A121,REPT("0",Einstellungen!$B$5)))</f>
        <v/>
      </c>
      <c r="C121" s="12" t="n"/>
      <c r="D121" s="13" t="n"/>
      <c r="E121" s="13" t="n"/>
      <c r="F121" s="14" t="n"/>
      <c r="G121" s="15" t="n"/>
      <c r="H121" s="16">
        <f>IF(F121="","",ROUND(F121*N(G121),2))</f>
        <v/>
      </c>
      <c r="I121" s="16">
        <f>IF(F121="","",F121+N(H121))</f>
        <v/>
      </c>
      <c r="J121" s="17">
        <f>IF(F121="","",IFERROR(IF(INDEX(Kunden!$D$6:$D$205,MATCH(D121,Kunden!$A$6:$A$205,0))="",Einstellungen!$B$6,INDEX(Kunden!$D$6:$D$205,MATCH(D121,Kunden!$A$6:$A$205,0))),Einstellungen!$B$6))</f>
        <v/>
      </c>
      <c r="K121" s="18">
        <f>IF(OR(F121="",C121=""),"",C121+J121)</f>
        <v/>
      </c>
      <c r="L121" s="12" t="n"/>
      <c r="M121" s="19" t="n"/>
      <c r="N121" s="16">
        <f>IF(F121="","",IF(O121="bezahlt",0,I121-N(M121)))</f>
        <v/>
      </c>
      <c r="O121" s="11">
        <f>IF(F121="","",IF(I121&lt;0,IF(OR(L121&lt;&gt;"",M121&lt;&gt;""),"bezahlt","Gutschrift"),IF(OR(L121&lt;&gt;"",M121&lt;&gt;""),IF(OR(M121="",N(M121)&gt;=I121-0.005),"bezahlt","teilbezahlt"),IF(IF(K121="",FALSE,TODAY()&gt;K121),"überfällig","offen"))))</f>
        <v/>
      </c>
      <c r="P121" s="17">
        <f>IF(OR(F121="",K121=""),"",IF(AND(N(N121)&gt;0.005,TODAY()&gt;K121),TODAY()-K121,""))</f>
        <v/>
      </c>
      <c r="Q121" s="20">
        <f>IF(AND(A121="",F121=""),"",IF(A121="","Nummer fehlt",IF(COUNTIF($A$7:$A$506,A121)&gt;1,"Nummer doppelt",IF(AND(A121&gt;MIN($A$7:$A$506),COUNTIF($A$7:$A$506,A121-1)=0),"Lücke vor dieser Nummer",IF(C121="","Datum fehlt",IF(D121="","Kunde fehlt",IF(ISNA(MATCH(D121,Kunden!$A$6:$A$205,0)),"Kunde nicht in der Liste",IF(AND(M121&lt;&gt;"",L121=""),"Zahlungsdatum fehlt",""))))))))</f>
        <v/>
      </c>
      <c r="R121" s="13" t="n"/>
    </row>
    <row r="122">
      <c r="A122" s="10" t="n"/>
      <c r="B122" s="11">
        <f>IF(A122="","",Einstellungen!$B$4&amp;TEXT(A122,REPT("0",Einstellungen!$B$5)))</f>
        <v/>
      </c>
      <c r="C122" s="12" t="n"/>
      <c r="D122" s="13" t="n"/>
      <c r="E122" s="13" t="n"/>
      <c r="F122" s="14" t="n"/>
      <c r="G122" s="15" t="n"/>
      <c r="H122" s="16">
        <f>IF(F122="","",ROUND(F122*N(G122),2))</f>
        <v/>
      </c>
      <c r="I122" s="16">
        <f>IF(F122="","",F122+N(H122))</f>
        <v/>
      </c>
      <c r="J122" s="17">
        <f>IF(F122="","",IFERROR(IF(INDEX(Kunden!$D$6:$D$205,MATCH(D122,Kunden!$A$6:$A$205,0))="",Einstellungen!$B$6,INDEX(Kunden!$D$6:$D$205,MATCH(D122,Kunden!$A$6:$A$205,0))),Einstellungen!$B$6))</f>
        <v/>
      </c>
      <c r="K122" s="18">
        <f>IF(OR(F122="",C122=""),"",C122+J122)</f>
        <v/>
      </c>
      <c r="L122" s="12" t="n"/>
      <c r="M122" s="19" t="n"/>
      <c r="N122" s="16">
        <f>IF(F122="","",IF(O122="bezahlt",0,I122-N(M122)))</f>
        <v/>
      </c>
      <c r="O122" s="11">
        <f>IF(F122="","",IF(I122&lt;0,IF(OR(L122&lt;&gt;"",M122&lt;&gt;""),"bezahlt","Gutschrift"),IF(OR(L122&lt;&gt;"",M122&lt;&gt;""),IF(OR(M122="",N(M122)&gt;=I122-0.005),"bezahlt","teilbezahlt"),IF(IF(K122="",FALSE,TODAY()&gt;K122),"überfällig","offen"))))</f>
        <v/>
      </c>
      <c r="P122" s="17">
        <f>IF(OR(F122="",K122=""),"",IF(AND(N(N122)&gt;0.005,TODAY()&gt;K122),TODAY()-K122,""))</f>
        <v/>
      </c>
      <c r="Q122" s="20">
        <f>IF(AND(A122="",F122=""),"",IF(A122="","Nummer fehlt",IF(COUNTIF($A$7:$A$506,A122)&gt;1,"Nummer doppelt",IF(AND(A122&gt;MIN($A$7:$A$506),COUNTIF($A$7:$A$506,A122-1)=0),"Lücke vor dieser Nummer",IF(C122="","Datum fehlt",IF(D122="","Kunde fehlt",IF(ISNA(MATCH(D122,Kunden!$A$6:$A$205,0)),"Kunde nicht in der Liste",IF(AND(M122&lt;&gt;"",L122=""),"Zahlungsdatum fehlt",""))))))))</f>
        <v/>
      </c>
      <c r="R122" s="13" t="n"/>
    </row>
    <row r="123">
      <c r="A123" s="10" t="n"/>
      <c r="B123" s="11">
        <f>IF(A123="","",Einstellungen!$B$4&amp;TEXT(A123,REPT("0",Einstellungen!$B$5)))</f>
        <v/>
      </c>
      <c r="C123" s="12" t="n"/>
      <c r="D123" s="13" t="n"/>
      <c r="E123" s="13" t="n"/>
      <c r="F123" s="14" t="n"/>
      <c r="G123" s="15" t="n"/>
      <c r="H123" s="16">
        <f>IF(F123="","",ROUND(F123*N(G123),2))</f>
        <v/>
      </c>
      <c r="I123" s="16">
        <f>IF(F123="","",F123+N(H123))</f>
        <v/>
      </c>
      <c r="J123" s="17">
        <f>IF(F123="","",IFERROR(IF(INDEX(Kunden!$D$6:$D$205,MATCH(D123,Kunden!$A$6:$A$205,0))="",Einstellungen!$B$6,INDEX(Kunden!$D$6:$D$205,MATCH(D123,Kunden!$A$6:$A$205,0))),Einstellungen!$B$6))</f>
        <v/>
      </c>
      <c r="K123" s="18">
        <f>IF(OR(F123="",C123=""),"",C123+J123)</f>
        <v/>
      </c>
      <c r="L123" s="12" t="n"/>
      <c r="M123" s="19" t="n"/>
      <c r="N123" s="16">
        <f>IF(F123="","",IF(O123="bezahlt",0,I123-N(M123)))</f>
        <v/>
      </c>
      <c r="O123" s="11">
        <f>IF(F123="","",IF(I123&lt;0,IF(OR(L123&lt;&gt;"",M123&lt;&gt;""),"bezahlt","Gutschrift"),IF(OR(L123&lt;&gt;"",M123&lt;&gt;""),IF(OR(M123="",N(M123)&gt;=I123-0.005),"bezahlt","teilbezahlt"),IF(IF(K123="",FALSE,TODAY()&gt;K123),"überfällig","offen"))))</f>
        <v/>
      </c>
      <c r="P123" s="17">
        <f>IF(OR(F123="",K123=""),"",IF(AND(N(N123)&gt;0.005,TODAY()&gt;K123),TODAY()-K123,""))</f>
        <v/>
      </c>
      <c r="Q123" s="20">
        <f>IF(AND(A123="",F123=""),"",IF(A123="","Nummer fehlt",IF(COUNTIF($A$7:$A$506,A123)&gt;1,"Nummer doppelt",IF(AND(A123&gt;MIN($A$7:$A$506),COUNTIF($A$7:$A$506,A123-1)=0),"Lücke vor dieser Nummer",IF(C123="","Datum fehlt",IF(D123="","Kunde fehlt",IF(ISNA(MATCH(D123,Kunden!$A$6:$A$205,0)),"Kunde nicht in der Liste",IF(AND(M123&lt;&gt;"",L123=""),"Zahlungsdatum fehlt",""))))))))</f>
        <v/>
      </c>
      <c r="R123" s="13" t="n"/>
    </row>
    <row r="124">
      <c r="A124" s="10" t="n"/>
      <c r="B124" s="11">
        <f>IF(A124="","",Einstellungen!$B$4&amp;TEXT(A124,REPT("0",Einstellungen!$B$5)))</f>
        <v/>
      </c>
      <c r="C124" s="12" t="n"/>
      <c r="D124" s="13" t="n"/>
      <c r="E124" s="13" t="n"/>
      <c r="F124" s="14" t="n"/>
      <c r="G124" s="15" t="n"/>
      <c r="H124" s="16">
        <f>IF(F124="","",ROUND(F124*N(G124),2))</f>
        <v/>
      </c>
      <c r="I124" s="16">
        <f>IF(F124="","",F124+N(H124))</f>
        <v/>
      </c>
      <c r="J124" s="17">
        <f>IF(F124="","",IFERROR(IF(INDEX(Kunden!$D$6:$D$205,MATCH(D124,Kunden!$A$6:$A$205,0))="",Einstellungen!$B$6,INDEX(Kunden!$D$6:$D$205,MATCH(D124,Kunden!$A$6:$A$205,0))),Einstellungen!$B$6))</f>
        <v/>
      </c>
      <c r="K124" s="18">
        <f>IF(OR(F124="",C124=""),"",C124+J124)</f>
        <v/>
      </c>
      <c r="L124" s="12" t="n"/>
      <c r="M124" s="19" t="n"/>
      <c r="N124" s="16">
        <f>IF(F124="","",IF(O124="bezahlt",0,I124-N(M124)))</f>
        <v/>
      </c>
      <c r="O124" s="11">
        <f>IF(F124="","",IF(I124&lt;0,IF(OR(L124&lt;&gt;"",M124&lt;&gt;""),"bezahlt","Gutschrift"),IF(OR(L124&lt;&gt;"",M124&lt;&gt;""),IF(OR(M124="",N(M124)&gt;=I124-0.005),"bezahlt","teilbezahlt"),IF(IF(K124="",FALSE,TODAY()&gt;K124),"überfällig","offen"))))</f>
        <v/>
      </c>
      <c r="P124" s="17">
        <f>IF(OR(F124="",K124=""),"",IF(AND(N(N124)&gt;0.005,TODAY()&gt;K124),TODAY()-K124,""))</f>
        <v/>
      </c>
      <c r="Q124" s="20">
        <f>IF(AND(A124="",F124=""),"",IF(A124="","Nummer fehlt",IF(COUNTIF($A$7:$A$506,A124)&gt;1,"Nummer doppelt",IF(AND(A124&gt;MIN($A$7:$A$506),COUNTIF($A$7:$A$506,A124-1)=0),"Lücke vor dieser Nummer",IF(C124="","Datum fehlt",IF(D124="","Kunde fehlt",IF(ISNA(MATCH(D124,Kunden!$A$6:$A$205,0)),"Kunde nicht in der Liste",IF(AND(M124&lt;&gt;"",L124=""),"Zahlungsdatum fehlt",""))))))))</f>
        <v/>
      </c>
      <c r="R124" s="13" t="n"/>
    </row>
    <row r="125">
      <c r="A125" s="10" t="n"/>
      <c r="B125" s="11">
        <f>IF(A125="","",Einstellungen!$B$4&amp;TEXT(A125,REPT("0",Einstellungen!$B$5)))</f>
        <v/>
      </c>
      <c r="C125" s="12" t="n"/>
      <c r="D125" s="13" t="n"/>
      <c r="E125" s="13" t="n"/>
      <c r="F125" s="14" t="n"/>
      <c r="G125" s="15" t="n"/>
      <c r="H125" s="16">
        <f>IF(F125="","",ROUND(F125*N(G125),2))</f>
        <v/>
      </c>
      <c r="I125" s="16">
        <f>IF(F125="","",F125+N(H125))</f>
        <v/>
      </c>
      <c r="J125" s="17">
        <f>IF(F125="","",IFERROR(IF(INDEX(Kunden!$D$6:$D$205,MATCH(D125,Kunden!$A$6:$A$205,0))="",Einstellungen!$B$6,INDEX(Kunden!$D$6:$D$205,MATCH(D125,Kunden!$A$6:$A$205,0))),Einstellungen!$B$6))</f>
        <v/>
      </c>
      <c r="K125" s="18">
        <f>IF(OR(F125="",C125=""),"",C125+J125)</f>
        <v/>
      </c>
      <c r="L125" s="12" t="n"/>
      <c r="M125" s="19" t="n"/>
      <c r="N125" s="16">
        <f>IF(F125="","",IF(O125="bezahlt",0,I125-N(M125)))</f>
        <v/>
      </c>
      <c r="O125" s="11">
        <f>IF(F125="","",IF(I125&lt;0,IF(OR(L125&lt;&gt;"",M125&lt;&gt;""),"bezahlt","Gutschrift"),IF(OR(L125&lt;&gt;"",M125&lt;&gt;""),IF(OR(M125="",N(M125)&gt;=I125-0.005),"bezahlt","teilbezahlt"),IF(IF(K125="",FALSE,TODAY()&gt;K125),"überfällig","offen"))))</f>
        <v/>
      </c>
      <c r="P125" s="17">
        <f>IF(OR(F125="",K125=""),"",IF(AND(N(N125)&gt;0.005,TODAY()&gt;K125),TODAY()-K125,""))</f>
        <v/>
      </c>
      <c r="Q125" s="20">
        <f>IF(AND(A125="",F125=""),"",IF(A125="","Nummer fehlt",IF(COUNTIF($A$7:$A$506,A125)&gt;1,"Nummer doppelt",IF(AND(A125&gt;MIN($A$7:$A$506),COUNTIF($A$7:$A$506,A125-1)=0),"Lücke vor dieser Nummer",IF(C125="","Datum fehlt",IF(D125="","Kunde fehlt",IF(ISNA(MATCH(D125,Kunden!$A$6:$A$205,0)),"Kunde nicht in der Liste",IF(AND(M125&lt;&gt;"",L125=""),"Zahlungsdatum fehlt",""))))))))</f>
        <v/>
      </c>
      <c r="R125" s="13" t="n"/>
    </row>
    <row r="126">
      <c r="A126" s="10" t="n"/>
      <c r="B126" s="11">
        <f>IF(A126="","",Einstellungen!$B$4&amp;TEXT(A126,REPT("0",Einstellungen!$B$5)))</f>
        <v/>
      </c>
      <c r="C126" s="12" t="n"/>
      <c r="D126" s="13" t="n"/>
      <c r="E126" s="13" t="n"/>
      <c r="F126" s="14" t="n"/>
      <c r="G126" s="15" t="n"/>
      <c r="H126" s="16">
        <f>IF(F126="","",ROUND(F126*N(G126),2))</f>
        <v/>
      </c>
      <c r="I126" s="16">
        <f>IF(F126="","",F126+N(H126))</f>
        <v/>
      </c>
      <c r="J126" s="17">
        <f>IF(F126="","",IFERROR(IF(INDEX(Kunden!$D$6:$D$205,MATCH(D126,Kunden!$A$6:$A$205,0))="",Einstellungen!$B$6,INDEX(Kunden!$D$6:$D$205,MATCH(D126,Kunden!$A$6:$A$205,0))),Einstellungen!$B$6))</f>
        <v/>
      </c>
      <c r="K126" s="18">
        <f>IF(OR(F126="",C126=""),"",C126+J126)</f>
        <v/>
      </c>
      <c r="L126" s="12" t="n"/>
      <c r="M126" s="19" t="n"/>
      <c r="N126" s="16">
        <f>IF(F126="","",IF(O126="bezahlt",0,I126-N(M126)))</f>
        <v/>
      </c>
      <c r="O126" s="11">
        <f>IF(F126="","",IF(I126&lt;0,IF(OR(L126&lt;&gt;"",M126&lt;&gt;""),"bezahlt","Gutschrift"),IF(OR(L126&lt;&gt;"",M126&lt;&gt;""),IF(OR(M126="",N(M126)&gt;=I126-0.005),"bezahlt","teilbezahlt"),IF(IF(K126="",FALSE,TODAY()&gt;K126),"überfällig","offen"))))</f>
        <v/>
      </c>
      <c r="P126" s="17">
        <f>IF(OR(F126="",K126=""),"",IF(AND(N(N126)&gt;0.005,TODAY()&gt;K126),TODAY()-K126,""))</f>
        <v/>
      </c>
      <c r="Q126" s="20">
        <f>IF(AND(A126="",F126=""),"",IF(A126="","Nummer fehlt",IF(COUNTIF($A$7:$A$506,A126)&gt;1,"Nummer doppelt",IF(AND(A126&gt;MIN($A$7:$A$506),COUNTIF($A$7:$A$506,A126-1)=0),"Lücke vor dieser Nummer",IF(C126="","Datum fehlt",IF(D126="","Kunde fehlt",IF(ISNA(MATCH(D126,Kunden!$A$6:$A$205,0)),"Kunde nicht in der Liste",IF(AND(M126&lt;&gt;"",L126=""),"Zahlungsdatum fehlt",""))))))))</f>
        <v/>
      </c>
      <c r="R126" s="13" t="n"/>
    </row>
    <row r="127">
      <c r="A127" s="10" t="n"/>
      <c r="B127" s="11">
        <f>IF(A127="","",Einstellungen!$B$4&amp;TEXT(A127,REPT("0",Einstellungen!$B$5)))</f>
        <v/>
      </c>
      <c r="C127" s="12" t="n"/>
      <c r="D127" s="13" t="n"/>
      <c r="E127" s="13" t="n"/>
      <c r="F127" s="14" t="n"/>
      <c r="G127" s="15" t="n"/>
      <c r="H127" s="16">
        <f>IF(F127="","",ROUND(F127*N(G127),2))</f>
        <v/>
      </c>
      <c r="I127" s="16">
        <f>IF(F127="","",F127+N(H127))</f>
        <v/>
      </c>
      <c r="J127" s="17">
        <f>IF(F127="","",IFERROR(IF(INDEX(Kunden!$D$6:$D$205,MATCH(D127,Kunden!$A$6:$A$205,0))="",Einstellungen!$B$6,INDEX(Kunden!$D$6:$D$205,MATCH(D127,Kunden!$A$6:$A$205,0))),Einstellungen!$B$6))</f>
        <v/>
      </c>
      <c r="K127" s="18">
        <f>IF(OR(F127="",C127=""),"",C127+J127)</f>
        <v/>
      </c>
      <c r="L127" s="12" t="n"/>
      <c r="M127" s="19" t="n"/>
      <c r="N127" s="16">
        <f>IF(F127="","",IF(O127="bezahlt",0,I127-N(M127)))</f>
        <v/>
      </c>
      <c r="O127" s="11">
        <f>IF(F127="","",IF(I127&lt;0,IF(OR(L127&lt;&gt;"",M127&lt;&gt;""),"bezahlt","Gutschrift"),IF(OR(L127&lt;&gt;"",M127&lt;&gt;""),IF(OR(M127="",N(M127)&gt;=I127-0.005),"bezahlt","teilbezahlt"),IF(IF(K127="",FALSE,TODAY()&gt;K127),"überfällig","offen"))))</f>
        <v/>
      </c>
      <c r="P127" s="17">
        <f>IF(OR(F127="",K127=""),"",IF(AND(N(N127)&gt;0.005,TODAY()&gt;K127),TODAY()-K127,""))</f>
        <v/>
      </c>
      <c r="Q127" s="20">
        <f>IF(AND(A127="",F127=""),"",IF(A127="","Nummer fehlt",IF(COUNTIF($A$7:$A$506,A127)&gt;1,"Nummer doppelt",IF(AND(A127&gt;MIN($A$7:$A$506),COUNTIF($A$7:$A$506,A127-1)=0),"Lücke vor dieser Nummer",IF(C127="","Datum fehlt",IF(D127="","Kunde fehlt",IF(ISNA(MATCH(D127,Kunden!$A$6:$A$205,0)),"Kunde nicht in der Liste",IF(AND(M127&lt;&gt;"",L127=""),"Zahlungsdatum fehlt",""))))))))</f>
        <v/>
      </c>
      <c r="R127" s="13" t="n"/>
    </row>
    <row r="128">
      <c r="A128" s="10" t="n"/>
      <c r="B128" s="11">
        <f>IF(A128="","",Einstellungen!$B$4&amp;TEXT(A128,REPT("0",Einstellungen!$B$5)))</f>
        <v/>
      </c>
      <c r="C128" s="12" t="n"/>
      <c r="D128" s="13" t="n"/>
      <c r="E128" s="13" t="n"/>
      <c r="F128" s="14" t="n"/>
      <c r="G128" s="15" t="n"/>
      <c r="H128" s="16">
        <f>IF(F128="","",ROUND(F128*N(G128),2))</f>
        <v/>
      </c>
      <c r="I128" s="16">
        <f>IF(F128="","",F128+N(H128))</f>
        <v/>
      </c>
      <c r="J128" s="17">
        <f>IF(F128="","",IFERROR(IF(INDEX(Kunden!$D$6:$D$205,MATCH(D128,Kunden!$A$6:$A$205,0))="",Einstellungen!$B$6,INDEX(Kunden!$D$6:$D$205,MATCH(D128,Kunden!$A$6:$A$205,0))),Einstellungen!$B$6))</f>
        <v/>
      </c>
      <c r="K128" s="18">
        <f>IF(OR(F128="",C128=""),"",C128+J128)</f>
        <v/>
      </c>
      <c r="L128" s="12" t="n"/>
      <c r="M128" s="19" t="n"/>
      <c r="N128" s="16">
        <f>IF(F128="","",IF(O128="bezahlt",0,I128-N(M128)))</f>
        <v/>
      </c>
      <c r="O128" s="11">
        <f>IF(F128="","",IF(I128&lt;0,IF(OR(L128&lt;&gt;"",M128&lt;&gt;""),"bezahlt","Gutschrift"),IF(OR(L128&lt;&gt;"",M128&lt;&gt;""),IF(OR(M128="",N(M128)&gt;=I128-0.005),"bezahlt","teilbezahlt"),IF(IF(K128="",FALSE,TODAY()&gt;K128),"überfällig","offen"))))</f>
        <v/>
      </c>
      <c r="P128" s="17">
        <f>IF(OR(F128="",K128=""),"",IF(AND(N(N128)&gt;0.005,TODAY()&gt;K128),TODAY()-K128,""))</f>
        <v/>
      </c>
      <c r="Q128" s="20">
        <f>IF(AND(A128="",F128=""),"",IF(A128="","Nummer fehlt",IF(COUNTIF($A$7:$A$506,A128)&gt;1,"Nummer doppelt",IF(AND(A128&gt;MIN($A$7:$A$506),COUNTIF($A$7:$A$506,A128-1)=0),"Lücke vor dieser Nummer",IF(C128="","Datum fehlt",IF(D128="","Kunde fehlt",IF(ISNA(MATCH(D128,Kunden!$A$6:$A$205,0)),"Kunde nicht in der Liste",IF(AND(M128&lt;&gt;"",L128=""),"Zahlungsdatum fehlt",""))))))))</f>
        <v/>
      </c>
      <c r="R128" s="13" t="n"/>
    </row>
    <row r="129">
      <c r="A129" s="10" t="n"/>
      <c r="B129" s="11">
        <f>IF(A129="","",Einstellungen!$B$4&amp;TEXT(A129,REPT("0",Einstellungen!$B$5)))</f>
        <v/>
      </c>
      <c r="C129" s="12" t="n"/>
      <c r="D129" s="13" t="n"/>
      <c r="E129" s="13" t="n"/>
      <c r="F129" s="14" t="n"/>
      <c r="G129" s="15" t="n"/>
      <c r="H129" s="16">
        <f>IF(F129="","",ROUND(F129*N(G129),2))</f>
        <v/>
      </c>
      <c r="I129" s="16">
        <f>IF(F129="","",F129+N(H129))</f>
        <v/>
      </c>
      <c r="J129" s="17">
        <f>IF(F129="","",IFERROR(IF(INDEX(Kunden!$D$6:$D$205,MATCH(D129,Kunden!$A$6:$A$205,0))="",Einstellungen!$B$6,INDEX(Kunden!$D$6:$D$205,MATCH(D129,Kunden!$A$6:$A$205,0))),Einstellungen!$B$6))</f>
        <v/>
      </c>
      <c r="K129" s="18">
        <f>IF(OR(F129="",C129=""),"",C129+J129)</f>
        <v/>
      </c>
      <c r="L129" s="12" t="n"/>
      <c r="M129" s="19" t="n"/>
      <c r="N129" s="16">
        <f>IF(F129="","",IF(O129="bezahlt",0,I129-N(M129)))</f>
        <v/>
      </c>
      <c r="O129" s="11">
        <f>IF(F129="","",IF(I129&lt;0,IF(OR(L129&lt;&gt;"",M129&lt;&gt;""),"bezahlt","Gutschrift"),IF(OR(L129&lt;&gt;"",M129&lt;&gt;""),IF(OR(M129="",N(M129)&gt;=I129-0.005),"bezahlt","teilbezahlt"),IF(IF(K129="",FALSE,TODAY()&gt;K129),"überfällig","offen"))))</f>
        <v/>
      </c>
      <c r="P129" s="17">
        <f>IF(OR(F129="",K129=""),"",IF(AND(N(N129)&gt;0.005,TODAY()&gt;K129),TODAY()-K129,""))</f>
        <v/>
      </c>
      <c r="Q129" s="20">
        <f>IF(AND(A129="",F129=""),"",IF(A129="","Nummer fehlt",IF(COUNTIF($A$7:$A$506,A129)&gt;1,"Nummer doppelt",IF(AND(A129&gt;MIN($A$7:$A$506),COUNTIF($A$7:$A$506,A129-1)=0),"Lücke vor dieser Nummer",IF(C129="","Datum fehlt",IF(D129="","Kunde fehlt",IF(ISNA(MATCH(D129,Kunden!$A$6:$A$205,0)),"Kunde nicht in der Liste",IF(AND(M129&lt;&gt;"",L129=""),"Zahlungsdatum fehlt",""))))))))</f>
        <v/>
      </c>
      <c r="R129" s="13" t="n"/>
    </row>
    <row r="130">
      <c r="A130" s="10" t="n"/>
      <c r="B130" s="11">
        <f>IF(A130="","",Einstellungen!$B$4&amp;TEXT(A130,REPT("0",Einstellungen!$B$5)))</f>
        <v/>
      </c>
      <c r="C130" s="12" t="n"/>
      <c r="D130" s="13" t="n"/>
      <c r="E130" s="13" t="n"/>
      <c r="F130" s="14" t="n"/>
      <c r="G130" s="15" t="n"/>
      <c r="H130" s="16">
        <f>IF(F130="","",ROUND(F130*N(G130),2))</f>
        <v/>
      </c>
      <c r="I130" s="16">
        <f>IF(F130="","",F130+N(H130))</f>
        <v/>
      </c>
      <c r="J130" s="17">
        <f>IF(F130="","",IFERROR(IF(INDEX(Kunden!$D$6:$D$205,MATCH(D130,Kunden!$A$6:$A$205,0))="",Einstellungen!$B$6,INDEX(Kunden!$D$6:$D$205,MATCH(D130,Kunden!$A$6:$A$205,0))),Einstellungen!$B$6))</f>
        <v/>
      </c>
      <c r="K130" s="18">
        <f>IF(OR(F130="",C130=""),"",C130+J130)</f>
        <v/>
      </c>
      <c r="L130" s="12" t="n"/>
      <c r="M130" s="19" t="n"/>
      <c r="N130" s="16">
        <f>IF(F130="","",IF(O130="bezahlt",0,I130-N(M130)))</f>
        <v/>
      </c>
      <c r="O130" s="11">
        <f>IF(F130="","",IF(I130&lt;0,IF(OR(L130&lt;&gt;"",M130&lt;&gt;""),"bezahlt","Gutschrift"),IF(OR(L130&lt;&gt;"",M130&lt;&gt;""),IF(OR(M130="",N(M130)&gt;=I130-0.005),"bezahlt","teilbezahlt"),IF(IF(K130="",FALSE,TODAY()&gt;K130),"überfällig","offen"))))</f>
        <v/>
      </c>
      <c r="P130" s="17">
        <f>IF(OR(F130="",K130=""),"",IF(AND(N(N130)&gt;0.005,TODAY()&gt;K130),TODAY()-K130,""))</f>
        <v/>
      </c>
      <c r="Q130" s="20">
        <f>IF(AND(A130="",F130=""),"",IF(A130="","Nummer fehlt",IF(COUNTIF($A$7:$A$506,A130)&gt;1,"Nummer doppelt",IF(AND(A130&gt;MIN($A$7:$A$506),COUNTIF($A$7:$A$506,A130-1)=0),"Lücke vor dieser Nummer",IF(C130="","Datum fehlt",IF(D130="","Kunde fehlt",IF(ISNA(MATCH(D130,Kunden!$A$6:$A$205,0)),"Kunde nicht in der Liste",IF(AND(M130&lt;&gt;"",L130=""),"Zahlungsdatum fehlt",""))))))))</f>
        <v/>
      </c>
      <c r="R130" s="13" t="n"/>
    </row>
    <row r="131">
      <c r="A131" s="10" t="n"/>
      <c r="B131" s="11">
        <f>IF(A131="","",Einstellungen!$B$4&amp;TEXT(A131,REPT("0",Einstellungen!$B$5)))</f>
        <v/>
      </c>
      <c r="C131" s="12" t="n"/>
      <c r="D131" s="13" t="n"/>
      <c r="E131" s="13" t="n"/>
      <c r="F131" s="14" t="n"/>
      <c r="G131" s="15" t="n"/>
      <c r="H131" s="16">
        <f>IF(F131="","",ROUND(F131*N(G131),2))</f>
        <v/>
      </c>
      <c r="I131" s="16">
        <f>IF(F131="","",F131+N(H131))</f>
        <v/>
      </c>
      <c r="J131" s="17">
        <f>IF(F131="","",IFERROR(IF(INDEX(Kunden!$D$6:$D$205,MATCH(D131,Kunden!$A$6:$A$205,0))="",Einstellungen!$B$6,INDEX(Kunden!$D$6:$D$205,MATCH(D131,Kunden!$A$6:$A$205,0))),Einstellungen!$B$6))</f>
        <v/>
      </c>
      <c r="K131" s="18">
        <f>IF(OR(F131="",C131=""),"",C131+J131)</f>
        <v/>
      </c>
      <c r="L131" s="12" t="n"/>
      <c r="M131" s="19" t="n"/>
      <c r="N131" s="16">
        <f>IF(F131="","",IF(O131="bezahlt",0,I131-N(M131)))</f>
        <v/>
      </c>
      <c r="O131" s="11">
        <f>IF(F131="","",IF(I131&lt;0,IF(OR(L131&lt;&gt;"",M131&lt;&gt;""),"bezahlt","Gutschrift"),IF(OR(L131&lt;&gt;"",M131&lt;&gt;""),IF(OR(M131="",N(M131)&gt;=I131-0.005),"bezahlt","teilbezahlt"),IF(IF(K131="",FALSE,TODAY()&gt;K131),"überfällig","offen"))))</f>
        <v/>
      </c>
      <c r="P131" s="17">
        <f>IF(OR(F131="",K131=""),"",IF(AND(N(N131)&gt;0.005,TODAY()&gt;K131),TODAY()-K131,""))</f>
        <v/>
      </c>
      <c r="Q131" s="20">
        <f>IF(AND(A131="",F131=""),"",IF(A131="","Nummer fehlt",IF(COUNTIF($A$7:$A$506,A131)&gt;1,"Nummer doppelt",IF(AND(A131&gt;MIN($A$7:$A$506),COUNTIF($A$7:$A$506,A131-1)=0),"Lücke vor dieser Nummer",IF(C131="","Datum fehlt",IF(D131="","Kunde fehlt",IF(ISNA(MATCH(D131,Kunden!$A$6:$A$205,0)),"Kunde nicht in der Liste",IF(AND(M131&lt;&gt;"",L131=""),"Zahlungsdatum fehlt",""))))))))</f>
        <v/>
      </c>
      <c r="R131" s="13" t="n"/>
    </row>
    <row r="132">
      <c r="A132" s="10" t="n"/>
      <c r="B132" s="11">
        <f>IF(A132="","",Einstellungen!$B$4&amp;TEXT(A132,REPT("0",Einstellungen!$B$5)))</f>
        <v/>
      </c>
      <c r="C132" s="12" t="n"/>
      <c r="D132" s="13" t="n"/>
      <c r="E132" s="13" t="n"/>
      <c r="F132" s="14" t="n"/>
      <c r="G132" s="15" t="n"/>
      <c r="H132" s="16">
        <f>IF(F132="","",ROUND(F132*N(G132),2))</f>
        <v/>
      </c>
      <c r="I132" s="16">
        <f>IF(F132="","",F132+N(H132))</f>
        <v/>
      </c>
      <c r="J132" s="17">
        <f>IF(F132="","",IFERROR(IF(INDEX(Kunden!$D$6:$D$205,MATCH(D132,Kunden!$A$6:$A$205,0))="",Einstellungen!$B$6,INDEX(Kunden!$D$6:$D$205,MATCH(D132,Kunden!$A$6:$A$205,0))),Einstellungen!$B$6))</f>
        <v/>
      </c>
      <c r="K132" s="18">
        <f>IF(OR(F132="",C132=""),"",C132+J132)</f>
        <v/>
      </c>
      <c r="L132" s="12" t="n"/>
      <c r="M132" s="19" t="n"/>
      <c r="N132" s="16">
        <f>IF(F132="","",IF(O132="bezahlt",0,I132-N(M132)))</f>
        <v/>
      </c>
      <c r="O132" s="11">
        <f>IF(F132="","",IF(I132&lt;0,IF(OR(L132&lt;&gt;"",M132&lt;&gt;""),"bezahlt","Gutschrift"),IF(OR(L132&lt;&gt;"",M132&lt;&gt;""),IF(OR(M132="",N(M132)&gt;=I132-0.005),"bezahlt","teilbezahlt"),IF(IF(K132="",FALSE,TODAY()&gt;K132),"überfällig","offen"))))</f>
        <v/>
      </c>
      <c r="P132" s="17">
        <f>IF(OR(F132="",K132=""),"",IF(AND(N(N132)&gt;0.005,TODAY()&gt;K132),TODAY()-K132,""))</f>
        <v/>
      </c>
      <c r="Q132" s="20">
        <f>IF(AND(A132="",F132=""),"",IF(A132="","Nummer fehlt",IF(COUNTIF($A$7:$A$506,A132)&gt;1,"Nummer doppelt",IF(AND(A132&gt;MIN($A$7:$A$506),COUNTIF($A$7:$A$506,A132-1)=0),"Lücke vor dieser Nummer",IF(C132="","Datum fehlt",IF(D132="","Kunde fehlt",IF(ISNA(MATCH(D132,Kunden!$A$6:$A$205,0)),"Kunde nicht in der Liste",IF(AND(M132&lt;&gt;"",L132=""),"Zahlungsdatum fehlt",""))))))))</f>
        <v/>
      </c>
      <c r="R132" s="13" t="n"/>
    </row>
    <row r="133">
      <c r="A133" s="10" t="n"/>
      <c r="B133" s="11">
        <f>IF(A133="","",Einstellungen!$B$4&amp;TEXT(A133,REPT("0",Einstellungen!$B$5)))</f>
        <v/>
      </c>
      <c r="C133" s="12" t="n"/>
      <c r="D133" s="13" t="n"/>
      <c r="E133" s="13" t="n"/>
      <c r="F133" s="14" t="n"/>
      <c r="G133" s="15" t="n"/>
      <c r="H133" s="16">
        <f>IF(F133="","",ROUND(F133*N(G133),2))</f>
        <v/>
      </c>
      <c r="I133" s="16">
        <f>IF(F133="","",F133+N(H133))</f>
        <v/>
      </c>
      <c r="J133" s="17">
        <f>IF(F133="","",IFERROR(IF(INDEX(Kunden!$D$6:$D$205,MATCH(D133,Kunden!$A$6:$A$205,0))="",Einstellungen!$B$6,INDEX(Kunden!$D$6:$D$205,MATCH(D133,Kunden!$A$6:$A$205,0))),Einstellungen!$B$6))</f>
        <v/>
      </c>
      <c r="K133" s="18">
        <f>IF(OR(F133="",C133=""),"",C133+J133)</f>
        <v/>
      </c>
      <c r="L133" s="12" t="n"/>
      <c r="M133" s="19" t="n"/>
      <c r="N133" s="16">
        <f>IF(F133="","",IF(O133="bezahlt",0,I133-N(M133)))</f>
        <v/>
      </c>
      <c r="O133" s="11">
        <f>IF(F133="","",IF(I133&lt;0,IF(OR(L133&lt;&gt;"",M133&lt;&gt;""),"bezahlt","Gutschrift"),IF(OR(L133&lt;&gt;"",M133&lt;&gt;""),IF(OR(M133="",N(M133)&gt;=I133-0.005),"bezahlt","teilbezahlt"),IF(IF(K133="",FALSE,TODAY()&gt;K133),"überfällig","offen"))))</f>
        <v/>
      </c>
      <c r="P133" s="17">
        <f>IF(OR(F133="",K133=""),"",IF(AND(N(N133)&gt;0.005,TODAY()&gt;K133),TODAY()-K133,""))</f>
        <v/>
      </c>
      <c r="Q133" s="20">
        <f>IF(AND(A133="",F133=""),"",IF(A133="","Nummer fehlt",IF(COUNTIF($A$7:$A$506,A133)&gt;1,"Nummer doppelt",IF(AND(A133&gt;MIN($A$7:$A$506),COUNTIF($A$7:$A$506,A133-1)=0),"Lücke vor dieser Nummer",IF(C133="","Datum fehlt",IF(D133="","Kunde fehlt",IF(ISNA(MATCH(D133,Kunden!$A$6:$A$205,0)),"Kunde nicht in der Liste",IF(AND(M133&lt;&gt;"",L133=""),"Zahlungsdatum fehlt",""))))))))</f>
        <v/>
      </c>
      <c r="R133" s="13" t="n"/>
    </row>
    <row r="134">
      <c r="A134" s="10" t="n"/>
      <c r="B134" s="11">
        <f>IF(A134="","",Einstellungen!$B$4&amp;TEXT(A134,REPT("0",Einstellungen!$B$5)))</f>
        <v/>
      </c>
      <c r="C134" s="12" t="n"/>
      <c r="D134" s="13" t="n"/>
      <c r="E134" s="13" t="n"/>
      <c r="F134" s="14" t="n"/>
      <c r="G134" s="15" t="n"/>
      <c r="H134" s="16">
        <f>IF(F134="","",ROUND(F134*N(G134),2))</f>
        <v/>
      </c>
      <c r="I134" s="16">
        <f>IF(F134="","",F134+N(H134))</f>
        <v/>
      </c>
      <c r="J134" s="17">
        <f>IF(F134="","",IFERROR(IF(INDEX(Kunden!$D$6:$D$205,MATCH(D134,Kunden!$A$6:$A$205,0))="",Einstellungen!$B$6,INDEX(Kunden!$D$6:$D$205,MATCH(D134,Kunden!$A$6:$A$205,0))),Einstellungen!$B$6))</f>
        <v/>
      </c>
      <c r="K134" s="18">
        <f>IF(OR(F134="",C134=""),"",C134+J134)</f>
        <v/>
      </c>
      <c r="L134" s="12" t="n"/>
      <c r="M134" s="19" t="n"/>
      <c r="N134" s="16">
        <f>IF(F134="","",IF(O134="bezahlt",0,I134-N(M134)))</f>
        <v/>
      </c>
      <c r="O134" s="11">
        <f>IF(F134="","",IF(I134&lt;0,IF(OR(L134&lt;&gt;"",M134&lt;&gt;""),"bezahlt","Gutschrift"),IF(OR(L134&lt;&gt;"",M134&lt;&gt;""),IF(OR(M134="",N(M134)&gt;=I134-0.005),"bezahlt","teilbezahlt"),IF(IF(K134="",FALSE,TODAY()&gt;K134),"überfällig","offen"))))</f>
        <v/>
      </c>
      <c r="P134" s="17">
        <f>IF(OR(F134="",K134=""),"",IF(AND(N(N134)&gt;0.005,TODAY()&gt;K134),TODAY()-K134,""))</f>
        <v/>
      </c>
      <c r="Q134" s="20">
        <f>IF(AND(A134="",F134=""),"",IF(A134="","Nummer fehlt",IF(COUNTIF($A$7:$A$506,A134)&gt;1,"Nummer doppelt",IF(AND(A134&gt;MIN($A$7:$A$506),COUNTIF($A$7:$A$506,A134-1)=0),"Lücke vor dieser Nummer",IF(C134="","Datum fehlt",IF(D134="","Kunde fehlt",IF(ISNA(MATCH(D134,Kunden!$A$6:$A$205,0)),"Kunde nicht in der Liste",IF(AND(M134&lt;&gt;"",L134=""),"Zahlungsdatum fehlt",""))))))))</f>
        <v/>
      </c>
      <c r="R134" s="13" t="n"/>
    </row>
    <row r="135">
      <c r="A135" s="10" t="n"/>
      <c r="B135" s="11">
        <f>IF(A135="","",Einstellungen!$B$4&amp;TEXT(A135,REPT("0",Einstellungen!$B$5)))</f>
        <v/>
      </c>
      <c r="C135" s="12" t="n"/>
      <c r="D135" s="13" t="n"/>
      <c r="E135" s="13" t="n"/>
      <c r="F135" s="14" t="n"/>
      <c r="G135" s="15" t="n"/>
      <c r="H135" s="16">
        <f>IF(F135="","",ROUND(F135*N(G135),2))</f>
        <v/>
      </c>
      <c r="I135" s="16">
        <f>IF(F135="","",F135+N(H135))</f>
        <v/>
      </c>
      <c r="J135" s="17">
        <f>IF(F135="","",IFERROR(IF(INDEX(Kunden!$D$6:$D$205,MATCH(D135,Kunden!$A$6:$A$205,0))="",Einstellungen!$B$6,INDEX(Kunden!$D$6:$D$205,MATCH(D135,Kunden!$A$6:$A$205,0))),Einstellungen!$B$6))</f>
        <v/>
      </c>
      <c r="K135" s="18">
        <f>IF(OR(F135="",C135=""),"",C135+J135)</f>
        <v/>
      </c>
      <c r="L135" s="12" t="n"/>
      <c r="M135" s="19" t="n"/>
      <c r="N135" s="16">
        <f>IF(F135="","",IF(O135="bezahlt",0,I135-N(M135)))</f>
        <v/>
      </c>
      <c r="O135" s="11">
        <f>IF(F135="","",IF(I135&lt;0,IF(OR(L135&lt;&gt;"",M135&lt;&gt;""),"bezahlt","Gutschrift"),IF(OR(L135&lt;&gt;"",M135&lt;&gt;""),IF(OR(M135="",N(M135)&gt;=I135-0.005),"bezahlt","teilbezahlt"),IF(IF(K135="",FALSE,TODAY()&gt;K135),"überfällig","offen"))))</f>
        <v/>
      </c>
      <c r="P135" s="17">
        <f>IF(OR(F135="",K135=""),"",IF(AND(N(N135)&gt;0.005,TODAY()&gt;K135),TODAY()-K135,""))</f>
        <v/>
      </c>
      <c r="Q135" s="20">
        <f>IF(AND(A135="",F135=""),"",IF(A135="","Nummer fehlt",IF(COUNTIF($A$7:$A$506,A135)&gt;1,"Nummer doppelt",IF(AND(A135&gt;MIN($A$7:$A$506),COUNTIF($A$7:$A$506,A135-1)=0),"Lücke vor dieser Nummer",IF(C135="","Datum fehlt",IF(D135="","Kunde fehlt",IF(ISNA(MATCH(D135,Kunden!$A$6:$A$205,0)),"Kunde nicht in der Liste",IF(AND(M135&lt;&gt;"",L135=""),"Zahlungsdatum fehlt",""))))))))</f>
        <v/>
      </c>
      <c r="R135" s="13" t="n"/>
    </row>
    <row r="136">
      <c r="A136" s="10" t="n"/>
      <c r="B136" s="11">
        <f>IF(A136="","",Einstellungen!$B$4&amp;TEXT(A136,REPT("0",Einstellungen!$B$5)))</f>
        <v/>
      </c>
      <c r="C136" s="12" t="n"/>
      <c r="D136" s="13" t="n"/>
      <c r="E136" s="13" t="n"/>
      <c r="F136" s="14" t="n"/>
      <c r="G136" s="15" t="n"/>
      <c r="H136" s="16">
        <f>IF(F136="","",ROUND(F136*N(G136),2))</f>
        <v/>
      </c>
      <c r="I136" s="16">
        <f>IF(F136="","",F136+N(H136))</f>
        <v/>
      </c>
      <c r="J136" s="17">
        <f>IF(F136="","",IFERROR(IF(INDEX(Kunden!$D$6:$D$205,MATCH(D136,Kunden!$A$6:$A$205,0))="",Einstellungen!$B$6,INDEX(Kunden!$D$6:$D$205,MATCH(D136,Kunden!$A$6:$A$205,0))),Einstellungen!$B$6))</f>
        <v/>
      </c>
      <c r="K136" s="18">
        <f>IF(OR(F136="",C136=""),"",C136+J136)</f>
        <v/>
      </c>
      <c r="L136" s="12" t="n"/>
      <c r="M136" s="19" t="n"/>
      <c r="N136" s="16">
        <f>IF(F136="","",IF(O136="bezahlt",0,I136-N(M136)))</f>
        <v/>
      </c>
      <c r="O136" s="11">
        <f>IF(F136="","",IF(I136&lt;0,IF(OR(L136&lt;&gt;"",M136&lt;&gt;""),"bezahlt","Gutschrift"),IF(OR(L136&lt;&gt;"",M136&lt;&gt;""),IF(OR(M136="",N(M136)&gt;=I136-0.005),"bezahlt","teilbezahlt"),IF(IF(K136="",FALSE,TODAY()&gt;K136),"überfällig","offen"))))</f>
        <v/>
      </c>
      <c r="P136" s="17">
        <f>IF(OR(F136="",K136=""),"",IF(AND(N(N136)&gt;0.005,TODAY()&gt;K136),TODAY()-K136,""))</f>
        <v/>
      </c>
      <c r="Q136" s="20">
        <f>IF(AND(A136="",F136=""),"",IF(A136="","Nummer fehlt",IF(COUNTIF($A$7:$A$506,A136)&gt;1,"Nummer doppelt",IF(AND(A136&gt;MIN($A$7:$A$506),COUNTIF($A$7:$A$506,A136-1)=0),"Lücke vor dieser Nummer",IF(C136="","Datum fehlt",IF(D136="","Kunde fehlt",IF(ISNA(MATCH(D136,Kunden!$A$6:$A$205,0)),"Kunde nicht in der Liste",IF(AND(M136&lt;&gt;"",L136=""),"Zahlungsdatum fehlt",""))))))))</f>
        <v/>
      </c>
      <c r="R136" s="13" t="n"/>
    </row>
    <row r="137">
      <c r="A137" s="10" t="n"/>
      <c r="B137" s="11">
        <f>IF(A137="","",Einstellungen!$B$4&amp;TEXT(A137,REPT("0",Einstellungen!$B$5)))</f>
        <v/>
      </c>
      <c r="C137" s="12" t="n"/>
      <c r="D137" s="13" t="n"/>
      <c r="E137" s="13" t="n"/>
      <c r="F137" s="14" t="n"/>
      <c r="G137" s="15" t="n"/>
      <c r="H137" s="16">
        <f>IF(F137="","",ROUND(F137*N(G137),2))</f>
        <v/>
      </c>
      <c r="I137" s="16">
        <f>IF(F137="","",F137+N(H137))</f>
        <v/>
      </c>
      <c r="J137" s="17">
        <f>IF(F137="","",IFERROR(IF(INDEX(Kunden!$D$6:$D$205,MATCH(D137,Kunden!$A$6:$A$205,0))="",Einstellungen!$B$6,INDEX(Kunden!$D$6:$D$205,MATCH(D137,Kunden!$A$6:$A$205,0))),Einstellungen!$B$6))</f>
        <v/>
      </c>
      <c r="K137" s="18">
        <f>IF(OR(F137="",C137=""),"",C137+J137)</f>
        <v/>
      </c>
      <c r="L137" s="12" t="n"/>
      <c r="M137" s="19" t="n"/>
      <c r="N137" s="16">
        <f>IF(F137="","",IF(O137="bezahlt",0,I137-N(M137)))</f>
        <v/>
      </c>
      <c r="O137" s="11">
        <f>IF(F137="","",IF(I137&lt;0,IF(OR(L137&lt;&gt;"",M137&lt;&gt;""),"bezahlt","Gutschrift"),IF(OR(L137&lt;&gt;"",M137&lt;&gt;""),IF(OR(M137="",N(M137)&gt;=I137-0.005),"bezahlt","teilbezahlt"),IF(IF(K137="",FALSE,TODAY()&gt;K137),"überfällig","offen"))))</f>
        <v/>
      </c>
      <c r="P137" s="17">
        <f>IF(OR(F137="",K137=""),"",IF(AND(N(N137)&gt;0.005,TODAY()&gt;K137),TODAY()-K137,""))</f>
        <v/>
      </c>
      <c r="Q137" s="20">
        <f>IF(AND(A137="",F137=""),"",IF(A137="","Nummer fehlt",IF(COUNTIF($A$7:$A$506,A137)&gt;1,"Nummer doppelt",IF(AND(A137&gt;MIN($A$7:$A$506),COUNTIF($A$7:$A$506,A137-1)=0),"Lücke vor dieser Nummer",IF(C137="","Datum fehlt",IF(D137="","Kunde fehlt",IF(ISNA(MATCH(D137,Kunden!$A$6:$A$205,0)),"Kunde nicht in der Liste",IF(AND(M137&lt;&gt;"",L137=""),"Zahlungsdatum fehlt",""))))))))</f>
        <v/>
      </c>
      <c r="R137" s="13" t="n"/>
    </row>
    <row r="138">
      <c r="A138" s="10" t="n"/>
      <c r="B138" s="11">
        <f>IF(A138="","",Einstellungen!$B$4&amp;TEXT(A138,REPT("0",Einstellungen!$B$5)))</f>
        <v/>
      </c>
      <c r="C138" s="12" t="n"/>
      <c r="D138" s="13" t="n"/>
      <c r="E138" s="13" t="n"/>
      <c r="F138" s="14" t="n"/>
      <c r="G138" s="15" t="n"/>
      <c r="H138" s="16">
        <f>IF(F138="","",ROUND(F138*N(G138),2))</f>
        <v/>
      </c>
      <c r="I138" s="16">
        <f>IF(F138="","",F138+N(H138))</f>
        <v/>
      </c>
      <c r="J138" s="17">
        <f>IF(F138="","",IFERROR(IF(INDEX(Kunden!$D$6:$D$205,MATCH(D138,Kunden!$A$6:$A$205,0))="",Einstellungen!$B$6,INDEX(Kunden!$D$6:$D$205,MATCH(D138,Kunden!$A$6:$A$205,0))),Einstellungen!$B$6))</f>
        <v/>
      </c>
      <c r="K138" s="18">
        <f>IF(OR(F138="",C138=""),"",C138+J138)</f>
        <v/>
      </c>
      <c r="L138" s="12" t="n"/>
      <c r="M138" s="19" t="n"/>
      <c r="N138" s="16">
        <f>IF(F138="","",IF(O138="bezahlt",0,I138-N(M138)))</f>
        <v/>
      </c>
      <c r="O138" s="11">
        <f>IF(F138="","",IF(I138&lt;0,IF(OR(L138&lt;&gt;"",M138&lt;&gt;""),"bezahlt","Gutschrift"),IF(OR(L138&lt;&gt;"",M138&lt;&gt;""),IF(OR(M138="",N(M138)&gt;=I138-0.005),"bezahlt","teilbezahlt"),IF(IF(K138="",FALSE,TODAY()&gt;K138),"überfällig","offen"))))</f>
        <v/>
      </c>
      <c r="P138" s="17">
        <f>IF(OR(F138="",K138=""),"",IF(AND(N(N138)&gt;0.005,TODAY()&gt;K138),TODAY()-K138,""))</f>
        <v/>
      </c>
      <c r="Q138" s="20">
        <f>IF(AND(A138="",F138=""),"",IF(A138="","Nummer fehlt",IF(COUNTIF($A$7:$A$506,A138)&gt;1,"Nummer doppelt",IF(AND(A138&gt;MIN($A$7:$A$506),COUNTIF($A$7:$A$506,A138-1)=0),"Lücke vor dieser Nummer",IF(C138="","Datum fehlt",IF(D138="","Kunde fehlt",IF(ISNA(MATCH(D138,Kunden!$A$6:$A$205,0)),"Kunde nicht in der Liste",IF(AND(M138&lt;&gt;"",L138=""),"Zahlungsdatum fehlt",""))))))))</f>
        <v/>
      </c>
      <c r="R138" s="13" t="n"/>
    </row>
    <row r="139">
      <c r="A139" s="10" t="n"/>
      <c r="B139" s="11">
        <f>IF(A139="","",Einstellungen!$B$4&amp;TEXT(A139,REPT("0",Einstellungen!$B$5)))</f>
        <v/>
      </c>
      <c r="C139" s="12" t="n"/>
      <c r="D139" s="13" t="n"/>
      <c r="E139" s="13" t="n"/>
      <c r="F139" s="14" t="n"/>
      <c r="G139" s="15" t="n"/>
      <c r="H139" s="16">
        <f>IF(F139="","",ROUND(F139*N(G139),2))</f>
        <v/>
      </c>
      <c r="I139" s="16">
        <f>IF(F139="","",F139+N(H139))</f>
        <v/>
      </c>
      <c r="J139" s="17">
        <f>IF(F139="","",IFERROR(IF(INDEX(Kunden!$D$6:$D$205,MATCH(D139,Kunden!$A$6:$A$205,0))="",Einstellungen!$B$6,INDEX(Kunden!$D$6:$D$205,MATCH(D139,Kunden!$A$6:$A$205,0))),Einstellungen!$B$6))</f>
        <v/>
      </c>
      <c r="K139" s="18">
        <f>IF(OR(F139="",C139=""),"",C139+J139)</f>
        <v/>
      </c>
      <c r="L139" s="12" t="n"/>
      <c r="M139" s="19" t="n"/>
      <c r="N139" s="16">
        <f>IF(F139="","",IF(O139="bezahlt",0,I139-N(M139)))</f>
        <v/>
      </c>
      <c r="O139" s="11">
        <f>IF(F139="","",IF(I139&lt;0,IF(OR(L139&lt;&gt;"",M139&lt;&gt;""),"bezahlt","Gutschrift"),IF(OR(L139&lt;&gt;"",M139&lt;&gt;""),IF(OR(M139="",N(M139)&gt;=I139-0.005),"bezahlt","teilbezahlt"),IF(IF(K139="",FALSE,TODAY()&gt;K139),"überfällig","offen"))))</f>
        <v/>
      </c>
      <c r="P139" s="17">
        <f>IF(OR(F139="",K139=""),"",IF(AND(N(N139)&gt;0.005,TODAY()&gt;K139),TODAY()-K139,""))</f>
        <v/>
      </c>
      <c r="Q139" s="20">
        <f>IF(AND(A139="",F139=""),"",IF(A139="","Nummer fehlt",IF(COUNTIF($A$7:$A$506,A139)&gt;1,"Nummer doppelt",IF(AND(A139&gt;MIN($A$7:$A$506),COUNTIF($A$7:$A$506,A139-1)=0),"Lücke vor dieser Nummer",IF(C139="","Datum fehlt",IF(D139="","Kunde fehlt",IF(ISNA(MATCH(D139,Kunden!$A$6:$A$205,0)),"Kunde nicht in der Liste",IF(AND(M139&lt;&gt;"",L139=""),"Zahlungsdatum fehlt",""))))))))</f>
        <v/>
      </c>
      <c r="R139" s="13" t="n"/>
    </row>
    <row r="140">
      <c r="A140" s="10" t="n"/>
      <c r="B140" s="11">
        <f>IF(A140="","",Einstellungen!$B$4&amp;TEXT(A140,REPT("0",Einstellungen!$B$5)))</f>
        <v/>
      </c>
      <c r="C140" s="12" t="n"/>
      <c r="D140" s="13" t="n"/>
      <c r="E140" s="13" t="n"/>
      <c r="F140" s="14" t="n"/>
      <c r="G140" s="15" t="n"/>
      <c r="H140" s="16">
        <f>IF(F140="","",ROUND(F140*N(G140),2))</f>
        <v/>
      </c>
      <c r="I140" s="16">
        <f>IF(F140="","",F140+N(H140))</f>
        <v/>
      </c>
      <c r="J140" s="17">
        <f>IF(F140="","",IFERROR(IF(INDEX(Kunden!$D$6:$D$205,MATCH(D140,Kunden!$A$6:$A$205,0))="",Einstellungen!$B$6,INDEX(Kunden!$D$6:$D$205,MATCH(D140,Kunden!$A$6:$A$205,0))),Einstellungen!$B$6))</f>
        <v/>
      </c>
      <c r="K140" s="18">
        <f>IF(OR(F140="",C140=""),"",C140+J140)</f>
        <v/>
      </c>
      <c r="L140" s="12" t="n"/>
      <c r="M140" s="19" t="n"/>
      <c r="N140" s="16">
        <f>IF(F140="","",IF(O140="bezahlt",0,I140-N(M140)))</f>
        <v/>
      </c>
      <c r="O140" s="11">
        <f>IF(F140="","",IF(I140&lt;0,IF(OR(L140&lt;&gt;"",M140&lt;&gt;""),"bezahlt","Gutschrift"),IF(OR(L140&lt;&gt;"",M140&lt;&gt;""),IF(OR(M140="",N(M140)&gt;=I140-0.005),"bezahlt","teilbezahlt"),IF(IF(K140="",FALSE,TODAY()&gt;K140),"überfällig","offen"))))</f>
        <v/>
      </c>
      <c r="P140" s="17">
        <f>IF(OR(F140="",K140=""),"",IF(AND(N(N140)&gt;0.005,TODAY()&gt;K140),TODAY()-K140,""))</f>
        <v/>
      </c>
      <c r="Q140" s="20">
        <f>IF(AND(A140="",F140=""),"",IF(A140="","Nummer fehlt",IF(COUNTIF($A$7:$A$506,A140)&gt;1,"Nummer doppelt",IF(AND(A140&gt;MIN($A$7:$A$506),COUNTIF($A$7:$A$506,A140-1)=0),"Lücke vor dieser Nummer",IF(C140="","Datum fehlt",IF(D140="","Kunde fehlt",IF(ISNA(MATCH(D140,Kunden!$A$6:$A$205,0)),"Kunde nicht in der Liste",IF(AND(M140&lt;&gt;"",L140=""),"Zahlungsdatum fehlt",""))))))))</f>
        <v/>
      </c>
      <c r="R140" s="13" t="n"/>
    </row>
    <row r="141">
      <c r="A141" s="10" t="n"/>
      <c r="B141" s="11">
        <f>IF(A141="","",Einstellungen!$B$4&amp;TEXT(A141,REPT("0",Einstellungen!$B$5)))</f>
        <v/>
      </c>
      <c r="C141" s="12" t="n"/>
      <c r="D141" s="13" t="n"/>
      <c r="E141" s="13" t="n"/>
      <c r="F141" s="14" t="n"/>
      <c r="G141" s="15" t="n"/>
      <c r="H141" s="16">
        <f>IF(F141="","",ROUND(F141*N(G141),2))</f>
        <v/>
      </c>
      <c r="I141" s="16">
        <f>IF(F141="","",F141+N(H141))</f>
        <v/>
      </c>
      <c r="J141" s="17">
        <f>IF(F141="","",IFERROR(IF(INDEX(Kunden!$D$6:$D$205,MATCH(D141,Kunden!$A$6:$A$205,0))="",Einstellungen!$B$6,INDEX(Kunden!$D$6:$D$205,MATCH(D141,Kunden!$A$6:$A$205,0))),Einstellungen!$B$6))</f>
        <v/>
      </c>
      <c r="K141" s="18">
        <f>IF(OR(F141="",C141=""),"",C141+J141)</f>
        <v/>
      </c>
      <c r="L141" s="12" t="n"/>
      <c r="M141" s="19" t="n"/>
      <c r="N141" s="16">
        <f>IF(F141="","",IF(O141="bezahlt",0,I141-N(M141)))</f>
        <v/>
      </c>
      <c r="O141" s="11">
        <f>IF(F141="","",IF(I141&lt;0,IF(OR(L141&lt;&gt;"",M141&lt;&gt;""),"bezahlt","Gutschrift"),IF(OR(L141&lt;&gt;"",M141&lt;&gt;""),IF(OR(M141="",N(M141)&gt;=I141-0.005),"bezahlt","teilbezahlt"),IF(IF(K141="",FALSE,TODAY()&gt;K141),"überfällig","offen"))))</f>
        <v/>
      </c>
      <c r="P141" s="17">
        <f>IF(OR(F141="",K141=""),"",IF(AND(N(N141)&gt;0.005,TODAY()&gt;K141),TODAY()-K141,""))</f>
        <v/>
      </c>
      <c r="Q141" s="20">
        <f>IF(AND(A141="",F141=""),"",IF(A141="","Nummer fehlt",IF(COUNTIF($A$7:$A$506,A141)&gt;1,"Nummer doppelt",IF(AND(A141&gt;MIN($A$7:$A$506),COUNTIF($A$7:$A$506,A141-1)=0),"Lücke vor dieser Nummer",IF(C141="","Datum fehlt",IF(D141="","Kunde fehlt",IF(ISNA(MATCH(D141,Kunden!$A$6:$A$205,0)),"Kunde nicht in der Liste",IF(AND(M141&lt;&gt;"",L141=""),"Zahlungsdatum fehlt",""))))))))</f>
        <v/>
      </c>
      <c r="R141" s="13" t="n"/>
    </row>
    <row r="142">
      <c r="A142" s="10" t="n"/>
      <c r="B142" s="11">
        <f>IF(A142="","",Einstellungen!$B$4&amp;TEXT(A142,REPT("0",Einstellungen!$B$5)))</f>
        <v/>
      </c>
      <c r="C142" s="12" t="n"/>
      <c r="D142" s="13" t="n"/>
      <c r="E142" s="13" t="n"/>
      <c r="F142" s="14" t="n"/>
      <c r="G142" s="15" t="n"/>
      <c r="H142" s="16">
        <f>IF(F142="","",ROUND(F142*N(G142),2))</f>
        <v/>
      </c>
      <c r="I142" s="16">
        <f>IF(F142="","",F142+N(H142))</f>
        <v/>
      </c>
      <c r="J142" s="17">
        <f>IF(F142="","",IFERROR(IF(INDEX(Kunden!$D$6:$D$205,MATCH(D142,Kunden!$A$6:$A$205,0))="",Einstellungen!$B$6,INDEX(Kunden!$D$6:$D$205,MATCH(D142,Kunden!$A$6:$A$205,0))),Einstellungen!$B$6))</f>
        <v/>
      </c>
      <c r="K142" s="18">
        <f>IF(OR(F142="",C142=""),"",C142+J142)</f>
        <v/>
      </c>
      <c r="L142" s="12" t="n"/>
      <c r="M142" s="19" t="n"/>
      <c r="N142" s="16">
        <f>IF(F142="","",IF(O142="bezahlt",0,I142-N(M142)))</f>
        <v/>
      </c>
      <c r="O142" s="11">
        <f>IF(F142="","",IF(I142&lt;0,IF(OR(L142&lt;&gt;"",M142&lt;&gt;""),"bezahlt","Gutschrift"),IF(OR(L142&lt;&gt;"",M142&lt;&gt;""),IF(OR(M142="",N(M142)&gt;=I142-0.005),"bezahlt","teilbezahlt"),IF(IF(K142="",FALSE,TODAY()&gt;K142),"überfällig","offen"))))</f>
        <v/>
      </c>
      <c r="P142" s="17">
        <f>IF(OR(F142="",K142=""),"",IF(AND(N(N142)&gt;0.005,TODAY()&gt;K142),TODAY()-K142,""))</f>
        <v/>
      </c>
      <c r="Q142" s="20">
        <f>IF(AND(A142="",F142=""),"",IF(A142="","Nummer fehlt",IF(COUNTIF($A$7:$A$506,A142)&gt;1,"Nummer doppelt",IF(AND(A142&gt;MIN($A$7:$A$506),COUNTIF($A$7:$A$506,A142-1)=0),"Lücke vor dieser Nummer",IF(C142="","Datum fehlt",IF(D142="","Kunde fehlt",IF(ISNA(MATCH(D142,Kunden!$A$6:$A$205,0)),"Kunde nicht in der Liste",IF(AND(M142&lt;&gt;"",L142=""),"Zahlungsdatum fehlt",""))))))))</f>
        <v/>
      </c>
      <c r="R142" s="13" t="n"/>
    </row>
    <row r="143">
      <c r="A143" s="10" t="n"/>
      <c r="B143" s="11">
        <f>IF(A143="","",Einstellungen!$B$4&amp;TEXT(A143,REPT("0",Einstellungen!$B$5)))</f>
        <v/>
      </c>
      <c r="C143" s="12" t="n"/>
      <c r="D143" s="13" t="n"/>
      <c r="E143" s="13" t="n"/>
      <c r="F143" s="14" t="n"/>
      <c r="G143" s="15" t="n"/>
      <c r="H143" s="16">
        <f>IF(F143="","",ROUND(F143*N(G143),2))</f>
        <v/>
      </c>
      <c r="I143" s="16">
        <f>IF(F143="","",F143+N(H143))</f>
        <v/>
      </c>
      <c r="J143" s="17">
        <f>IF(F143="","",IFERROR(IF(INDEX(Kunden!$D$6:$D$205,MATCH(D143,Kunden!$A$6:$A$205,0))="",Einstellungen!$B$6,INDEX(Kunden!$D$6:$D$205,MATCH(D143,Kunden!$A$6:$A$205,0))),Einstellungen!$B$6))</f>
        <v/>
      </c>
      <c r="K143" s="18">
        <f>IF(OR(F143="",C143=""),"",C143+J143)</f>
        <v/>
      </c>
      <c r="L143" s="12" t="n"/>
      <c r="M143" s="19" t="n"/>
      <c r="N143" s="16">
        <f>IF(F143="","",IF(O143="bezahlt",0,I143-N(M143)))</f>
        <v/>
      </c>
      <c r="O143" s="11">
        <f>IF(F143="","",IF(I143&lt;0,IF(OR(L143&lt;&gt;"",M143&lt;&gt;""),"bezahlt","Gutschrift"),IF(OR(L143&lt;&gt;"",M143&lt;&gt;""),IF(OR(M143="",N(M143)&gt;=I143-0.005),"bezahlt","teilbezahlt"),IF(IF(K143="",FALSE,TODAY()&gt;K143),"überfällig","offen"))))</f>
        <v/>
      </c>
      <c r="P143" s="17">
        <f>IF(OR(F143="",K143=""),"",IF(AND(N(N143)&gt;0.005,TODAY()&gt;K143),TODAY()-K143,""))</f>
        <v/>
      </c>
      <c r="Q143" s="20">
        <f>IF(AND(A143="",F143=""),"",IF(A143="","Nummer fehlt",IF(COUNTIF($A$7:$A$506,A143)&gt;1,"Nummer doppelt",IF(AND(A143&gt;MIN($A$7:$A$506),COUNTIF($A$7:$A$506,A143-1)=0),"Lücke vor dieser Nummer",IF(C143="","Datum fehlt",IF(D143="","Kunde fehlt",IF(ISNA(MATCH(D143,Kunden!$A$6:$A$205,0)),"Kunde nicht in der Liste",IF(AND(M143&lt;&gt;"",L143=""),"Zahlungsdatum fehlt",""))))))))</f>
        <v/>
      </c>
      <c r="R143" s="13" t="n"/>
    </row>
    <row r="144">
      <c r="A144" s="10" t="n"/>
      <c r="B144" s="11">
        <f>IF(A144="","",Einstellungen!$B$4&amp;TEXT(A144,REPT("0",Einstellungen!$B$5)))</f>
        <v/>
      </c>
      <c r="C144" s="12" t="n"/>
      <c r="D144" s="13" t="n"/>
      <c r="E144" s="13" t="n"/>
      <c r="F144" s="14" t="n"/>
      <c r="G144" s="15" t="n"/>
      <c r="H144" s="16">
        <f>IF(F144="","",ROUND(F144*N(G144),2))</f>
        <v/>
      </c>
      <c r="I144" s="16">
        <f>IF(F144="","",F144+N(H144))</f>
        <v/>
      </c>
      <c r="J144" s="17">
        <f>IF(F144="","",IFERROR(IF(INDEX(Kunden!$D$6:$D$205,MATCH(D144,Kunden!$A$6:$A$205,0))="",Einstellungen!$B$6,INDEX(Kunden!$D$6:$D$205,MATCH(D144,Kunden!$A$6:$A$205,0))),Einstellungen!$B$6))</f>
        <v/>
      </c>
      <c r="K144" s="18">
        <f>IF(OR(F144="",C144=""),"",C144+J144)</f>
        <v/>
      </c>
      <c r="L144" s="12" t="n"/>
      <c r="M144" s="19" t="n"/>
      <c r="N144" s="16">
        <f>IF(F144="","",IF(O144="bezahlt",0,I144-N(M144)))</f>
        <v/>
      </c>
      <c r="O144" s="11">
        <f>IF(F144="","",IF(I144&lt;0,IF(OR(L144&lt;&gt;"",M144&lt;&gt;""),"bezahlt","Gutschrift"),IF(OR(L144&lt;&gt;"",M144&lt;&gt;""),IF(OR(M144="",N(M144)&gt;=I144-0.005),"bezahlt","teilbezahlt"),IF(IF(K144="",FALSE,TODAY()&gt;K144),"überfällig","offen"))))</f>
        <v/>
      </c>
      <c r="P144" s="17">
        <f>IF(OR(F144="",K144=""),"",IF(AND(N(N144)&gt;0.005,TODAY()&gt;K144),TODAY()-K144,""))</f>
        <v/>
      </c>
      <c r="Q144" s="20">
        <f>IF(AND(A144="",F144=""),"",IF(A144="","Nummer fehlt",IF(COUNTIF($A$7:$A$506,A144)&gt;1,"Nummer doppelt",IF(AND(A144&gt;MIN($A$7:$A$506),COUNTIF($A$7:$A$506,A144-1)=0),"Lücke vor dieser Nummer",IF(C144="","Datum fehlt",IF(D144="","Kunde fehlt",IF(ISNA(MATCH(D144,Kunden!$A$6:$A$205,0)),"Kunde nicht in der Liste",IF(AND(M144&lt;&gt;"",L144=""),"Zahlungsdatum fehlt",""))))))))</f>
        <v/>
      </c>
      <c r="R144" s="13" t="n"/>
    </row>
    <row r="145">
      <c r="A145" s="10" t="n"/>
      <c r="B145" s="11">
        <f>IF(A145="","",Einstellungen!$B$4&amp;TEXT(A145,REPT("0",Einstellungen!$B$5)))</f>
        <v/>
      </c>
      <c r="C145" s="12" t="n"/>
      <c r="D145" s="13" t="n"/>
      <c r="E145" s="13" t="n"/>
      <c r="F145" s="14" t="n"/>
      <c r="G145" s="15" t="n"/>
      <c r="H145" s="16">
        <f>IF(F145="","",ROUND(F145*N(G145),2))</f>
        <v/>
      </c>
      <c r="I145" s="16">
        <f>IF(F145="","",F145+N(H145))</f>
        <v/>
      </c>
      <c r="J145" s="17">
        <f>IF(F145="","",IFERROR(IF(INDEX(Kunden!$D$6:$D$205,MATCH(D145,Kunden!$A$6:$A$205,0))="",Einstellungen!$B$6,INDEX(Kunden!$D$6:$D$205,MATCH(D145,Kunden!$A$6:$A$205,0))),Einstellungen!$B$6))</f>
        <v/>
      </c>
      <c r="K145" s="18">
        <f>IF(OR(F145="",C145=""),"",C145+J145)</f>
        <v/>
      </c>
      <c r="L145" s="12" t="n"/>
      <c r="M145" s="19" t="n"/>
      <c r="N145" s="16">
        <f>IF(F145="","",IF(O145="bezahlt",0,I145-N(M145)))</f>
        <v/>
      </c>
      <c r="O145" s="11">
        <f>IF(F145="","",IF(I145&lt;0,IF(OR(L145&lt;&gt;"",M145&lt;&gt;""),"bezahlt","Gutschrift"),IF(OR(L145&lt;&gt;"",M145&lt;&gt;""),IF(OR(M145="",N(M145)&gt;=I145-0.005),"bezahlt","teilbezahlt"),IF(IF(K145="",FALSE,TODAY()&gt;K145),"überfällig","offen"))))</f>
        <v/>
      </c>
      <c r="P145" s="17">
        <f>IF(OR(F145="",K145=""),"",IF(AND(N(N145)&gt;0.005,TODAY()&gt;K145),TODAY()-K145,""))</f>
        <v/>
      </c>
      <c r="Q145" s="20">
        <f>IF(AND(A145="",F145=""),"",IF(A145="","Nummer fehlt",IF(COUNTIF($A$7:$A$506,A145)&gt;1,"Nummer doppelt",IF(AND(A145&gt;MIN($A$7:$A$506),COUNTIF($A$7:$A$506,A145-1)=0),"Lücke vor dieser Nummer",IF(C145="","Datum fehlt",IF(D145="","Kunde fehlt",IF(ISNA(MATCH(D145,Kunden!$A$6:$A$205,0)),"Kunde nicht in der Liste",IF(AND(M145&lt;&gt;"",L145=""),"Zahlungsdatum fehlt",""))))))))</f>
        <v/>
      </c>
      <c r="R145" s="13" t="n"/>
    </row>
    <row r="146">
      <c r="A146" s="10" t="n"/>
      <c r="B146" s="11">
        <f>IF(A146="","",Einstellungen!$B$4&amp;TEXT(A146,REPT("0",Einstellungen!$B$5)))</f>
        <v/>
      </c>
      <c r="C146" s="12" t="n"/>
      <c r="D146" s="13" t="n"/>
      <c r="E146" s="13" t="n"/>
      <c r="F146" s="14" t="n"/>
      <c r="G146" s="15" t="n"/>
      <c r="H146" s="16">
        <f>IF(F146="","",ROUND(F146*N(G146),2))</f>
        <v/>
      </c>
      <c r="I146" s="16">
        <f>IF(F146="","",F146+N(H146))</f>
        <v/>
      </c>
      <c r="J146" s="17">
        <f>IF(F146="","",IFERROR(IF(INDEX(Kunden!$D$6:$D$205,MATCH(D146,Kunden!$A$6:$A$205,0))="",Einstellungen!$B$6,INDEX(Kunden!$D$6:$D$205,MATCH(D146,Kunden!$A$6:$A$205,0))),Einstellungen!$B$6))</f>
        <v/>
      </c>
      <c r="K146" s="18">
        <f>IF(OR(F146="",C146=""),"",C146+J146)</f>
        <v/>
      </c>
      <c r="L146" s="12" t="n"/>
      <c r="M146" s="19" t="n"/>
      <c r="N146" s="16">
        <f>IF(F146="","",IF(O146="bezahlt",0,I146-N(M146)))</f>
        <v/>
      </c>
      <c r="O146" s="11">
        <f>IF(F146="","",IF(I146&lt;0,IF(OR(L146&lt;&gt;"",M146&lt;&gt;""),"bezahlt","Gutschrift"),IF(OR(L146&lt;&gt;"",M146&lt;&gt;""),IF(OR(M146="",N(M146)&gt;=I146-0.005),"bezahlt","teilbezahlt"),IF(IF(K146="",FALSE,TODAY()&gt;K146),"überfällig","offen"))))</f>
        <v/>
      </c>
      <c r="P146" s="17">
        <f>IF(OR(F146="",K146=""),"",IF(AND(N(N146)&gt;0.005,TODAY()&gt;K146),TODAY()-K146,""))</f>
        <v/>
      </c>
      <c r="Q146" s="20">
        <f>IF(AND(A146="",F146=""),"",IF(A146="","Nummer fehlt",IF(COUNTIF($A$7:$A$506,A146)&gt;1,"Nummer doppelt",IF(AND(A146&gt;MIN($A$7:$A$506),COUNTIF($A$7:$A$506,A146-1)=0),"Lücke vor dieser Nummer",IF(C146="","Datum fehlt",IF(D146="","Kunde fehlt",IF(ISNA(MATCH(D146,Kunden!$A$6:$A$205,0)),"Kunde nicht in der Liste",IF(AND(M146&lt;&gt;"",L146=""),"Zahlungsdatum fehlt",""))))))))</f>
        <v/>
      </c>
      <c r="R146" s="13" t="n"/>
    </row>
    <row r="147">
      <c r="A147" s="10" t="n"/>
      <c r="B147" s="11">
        <f>IF(A147="","",Einstellungen!$B$4&amp;TEXT(A147,REPT("0",Einstellungen!$B$5)))</f>
        <v/>
      </c>
      <c r="C147" s="12" t="n"/>
      <c r="D147" s="13" t="n"/>
      <c r="E147" s="13" t="n"/>
      <c r="F147" s="14" t="n"/>
      <c r="G147" s="15" t="n"/>
      <c r="H147" s="16">
        <f>IF(F147="","",ROUND(F147*N(G147),2))</f>
        <v/>
      </c>
      <c r="I147" s="16">
        <f>IF(F147="","",F147+N(H147))</f>
        <v/>
      </c>
      <c r="J147" s="17">
        <f>IF(F147="","",IFERROR(IF(INDEX(Kunden!$D$6:$D$205,MATCH(D147,Kunden!$A$6:$A$205,0))="",Einstellungen!$B$6,INDEX(Kunden!$D$6:$D$205,MATCH(D147,Kunden!$A$6:$A$205,0))),Einstellungen!$B$6))</f>
        <v/>
      </c>
      <c r="K147" s="18">
        <f>IF(OR(F147="",C147=""),"",C147+J147)</f>
        <v/>
      </c>
      <c r="L147" s="12" t="n"/>
      <c r="M147" s="19" t="n"/>
      <c r="N147" s="16">
        <f>IF(F147="","",IF(O147="bezahlt",0,I147-N(M147)))</f>
        <v/>
      </c>
      <c r="O147" s="11">
        <f>IF(F147="","",IF(I147&lt;0,IF(OR(L147&lt;&gt;"",M147&lt;&gt;""),"bezahlt","Gutschrift"),IF(OR(L147&lt;&gt;"",M147&lt;&gt;""),IF(OR(M147="",N(M147)&gt;=I147-0.005),"bezahlt","teilbezahlt"),IF(IF(K147="",FALSE,TODAY()&gt;K147),"überfällig","offen"))))</f>
        <v/>
      </c>
      <c r="P147" s="17">
        <f>IF(OR(F147="",K147=""),"",IF(AND(N(N147)&gt;0.005,TODAY()&gt;K147),TODAY()-K147,""))</f>
        <v/>
      </c>
      <c r="Q147" s="20">
        <f>IF(AND(A147="",F147=""),"",IF(A147="","Nummer fehlt",IF(COUNTIF($A$7:$A$506,A147)&gt;1,"Nummer doppelt",IF(AND(A147&gt;MIN($A$7:$A$506),COUNTIF($A$7:$A$506,A147-1)=0),"Lücke vor dieser Nummer",IF(C147="","Datum fehlt",IF(D147="","Kunde fehlt",IF(ISNA(MATCH(D147,Kunden!$A$6:$A$205,0)),"Kunde nicht in der Liste",IF(AND(M147&lt;&gt;"",L147=""),"Zahlungsdatum fehlt",""))))))))</f>
        <v/>
      </c>
      <c r="R147" s="13" t="n"/>
    </row>
    <row r="148">
      <c r="A148" s="10" t="n"/>
      <c r="B148" s="11">
        <f>IF(A148="","",Einstellungen!$B$4&amp;TEXT(A148,REPT("0",Einstellungen!$B$5)))</f>
        <v/>
      </c>
      <c r="C148" s="12" t="n"/>
      <c r="D148" s="13" t="n"/>
      <c r="E148" s="13" t="n"/>
      <c r="F148" s="14" t="n"/>
      <c r="G148" s="15" t="n"/>
      <c r="H148" s="16">
        <f>IF(F148="","",ROUND(F148*N(G148),2))</f>
        <v/>
      </c>
      <c r="I148" s="16">
        <f>IF(F148="","",F148+N(H148))</f>
        <v/>
      </c>
      <c r="J148" s="17">
        <f>IF(F148="","",IFERROR(IF(INDEX(Kunden!$D$6:$D$205,MATCH(D148,Kunden!$A$6:$A$205,0))="",Einstellungen!$B$6,INDEX(Kunden!$D$6:$D$205,MATCH(D148,Kunden!$A$6:$A$205,0))),Einstellungen!$B$6))</f>
        <v/>
      </c>
      <c r="K148" s="18">
        <f>IF(OR(F148="",C148=""),"",C148+J148)</f>
        <v/>
      </c>
      <c r="L148" s="12" t="n"/>
      <c r="M148" s="19" t="n"/>
      <c r="N148" s="16">
        <f>IF(F148="","",IF(O148="bezahlt",0,I148-N(M148)))</f>
        <v/>
      </c>
      <c r="O148" s="11">
        <f>IF(F148="","",IF(I148&lt;0,IF(OR(L148&lt;&gt;"",M148&lt;&gt;""),"bezahlt","Gutschrift"),IF(OR(L148&lt;&gt;"",M148&lt;&gt;""),IF(OR(M148="",N(M148)&gt;=I148-0.005),"bezahlt","teilbezahlt"),IF(IF(K148="",FALSE,TODAY()&gt;K148),"überfällig","offen"))))</f>
        <v/>
      </c>
      <c r="P148" s="17">
        <f>IF(OR(F148="",K148=""),"",IF(AND(N(N148)&gt;0.005,TODAY()&gt;K148),TODAY()-K148,""))</f>
        <v/>
      </c>
      <c r="Q148" s="20">
        <f>IF(AND(A148="",F148=""),"",IF(A148="","Nummer fehlt",IF(COUNTIF($A$7:$A$506,A148)&gt;1,"Nummer doppelt",IF(AND(A148&gt;MIN($A$7:$A$506),COUNTIF($A$7:$A$506,A148-1)=0),"Lücke vor dieser Nummer",IF(C148="","Datum fehlt",IF(D148="","Kunde fehlt",IF(ISNA(MATCH(D148,Kunden!$A$6:$A$205,0)),"Kunde nicht in der Liste",IF(AND(M148&lt;&gt;"",L148=""),"Zahlungsdatum fehlt",""))))))))</f>
        <v/>
      </c>
      <c r="R148" s="13" t="n"/>
    </row>
    <row r="149">
      <c r="A149" s="10" t="n"/>
      <c r="B149" s="11">
        <f>IF(A149="","",Einstellungen!$B$4&amp;TEXT(A149,REPT("0",Einstellungen!$B$5)))</f>
        <v/>
      </c>
      <c r="C149" s="12" t="n"/>
      <c r="D149" s="13" t="n"/>
      <c r="E149" s="13" t="n"/>
      <c r="F149" s="14" t="n"/>
      <c r="G149" s="15" t="n"/>
      <c r="H149" s="16">
        <f>IF(F149="","",ROUND(F149*N(G149),2))</f>
        <v/>
      </c>
      <c r="I149" s="16">
        <f>IF(F149="","",F149+N(H149))</f>
        <v/>
      </c>
      <c r="J149" s="17">
        <f>IF(F149="","",IFERROR(IF(INDEX(Kunden!$D$6:$D$205,MATCH(D149,Kunden!$A$6:$A$205,0))="",Einstellungen!$B$6,INDEX(Kunden!$D$6:$D$205,MATCH(D149,Kunden!$A$6:$A$205,0))),Einstellungen!$B$6))</f>
        <v/>
      </c>
      <c r="K149" s="18">
        <f>IF(OR(F149="",C149=""),"",C149+J149)</f>
        <v/>
      </c>
      <c r="L149" s="12" t="n"/>
      <c r="M149" s="19" t="n"/>
      <c r="N149" s="16">
        <f>IF(F149="","",IF(O149="bezahlt",0,I149-N(M149)))</f>
        <v/>
      </c>
      <c r="O149" s="11">
        <f>IF(F149="","",IF(I149&lt;0,IF(OR(L149&lt;&gt;"",M149&lt;&gt;""),"bezahlt","Gutschrift"),IF(OR(L149&lt;&gt;"",M149&lt;&gt;""),IF(OR(M149="",N(M149)&gt;=I149-0.005),"bezahlt","teilbezahlt"),IF(IF(K149="",FALSE,TODAY()&gt;K149),"überfällig","offen"))))</f>
        <v/>
      </c>
      <c r="P149" s="17">
        <f>IF(OR(F149="",K149=""),"",IF(AND(N(N149)&gt;0.005,TODAY()&gt;K149),TODAY()-K149,""))</f>
        <v/>
      </c>
      <c r="Q149" s="20">
        <f>IF(AND(A149="",F149=""),"",IF(A149="","Nummer fehlt",IF(COUNTIF($A$7:$A$506,A149)&gt;1,"Nummer doppelt",IF(AND(A149&gt;MIN($A$7:$A$506),COUNTIF($A$7:$A$506,A149-1)=0),"Lücke vor dieser Nummer",IF(C149="","Datum fehlt",IF(D149="","Kunde fehlt",IF(ISNA(MATCH(D149,Kunden!$A$6:$A$205,0)),"Kunde nicht in der Liste",IF(AND(M149&lt;&gt;"",L149=""),"Zahlungsdatum fehlt",""))))))))</f>
        <v/>
      </c>
      <c r="R149" s="13" t="n"/>
    </row>
    <row r="150">
      <c r="A150" s="10" t="n"/>
      <c r="B150" s="11">
        <f>IF(A150="","",Einstellungen!$B$4&amp;TEXT(A150,REPT("0",Einstellungen!$B$5)))</f>
        <v/>
      </c>
      <c r="C150" s="12" t="n"/>
      <c r="D150" s="13" t="n"/>
      <c r="E150" s="13" t="n"/>
      <c r="F150" s="14" t="n"/>
      <c r="G150" s="15" t="n"/>
      <c r="H150" s="16">
        <f>IF(F150="","",ROUND(F150*N(G150),2))</f>
        <v/>
      </c>
      <c r="I150" s="16">
        <f>IF(F150="","",F150+N(H150))</f>
        <v/>
      </c>
      <c r="J150" s="17">
        <f>IF(F150="","",IFERROR(IF(INDEX(Kunden!$D$6:$D$205,MATCH(D150,Kunden!$A$6:$A$205,0))="",Einstellungen!$B$6,INDEX(Kunden!$D$6:$D$205,MATCH(D150,Kunden!$A$6:$A$205,0))),Einstellungen!$B$6))</f>
        <v/>
      </c>
      <c r="K150" s="18">
        <f>IF(OR(F150="",C150=""),"",C150+J150)</f>
        <v/>
      </c>
      <c r="L150" s="12" t="n"/>
      <c r="M150" s="19" t="n"/>
      <c r="N150" s="16">
        <f>IF(F150="","",IF(O150="bezahlt",0,I150-N(M150)))</f>
        <v/>
      </c>
      <c r="O150" s="11">
        <f>IF(F150="","",IF(I150&lt;0,IF(OR(L150&lt;&gt;"",M150&lt;&gt;""),"bezahlt","Gutschrift"),IF(OR(L150&lt;&gt;"",M150&lt;&gt;""),IF(OR(M150="",N(M150)&gt;=I150-0.005),"bezahlt","teilbezahlt"),IF(IF(K150="",FALSE,TODAY()&gt;K150),"überfällig","offen"))))</f>
        <v/>
      </c>
      <c r="P150" s="17">
        <f>IF(OR(F150="",K150=""),"",IF(AND(N(N150)&gt;0.005,TODAY()&gt;K150),TODAY()-K150,""))</f>
        <v/>
      </c>
      <c r="Q150" s="20">
        <f>IF(AND(A150="",F150=""),"",IF(A150="","Nummer fehlt",IF(COUNTIF($A$7:$A$506,A150)&gt;1,"Nummer doppelt",IF(AND(A150&gt;MIN($A$7:$A$506),COUNTIF($A$7:$A$506,A150-1)=0),"Lücke vor dieser Nummer",IF(C150="","Datum fehlt",IF(D150="","Kunde fehlt",IF(ISNA(MATCH(D150,Kunden!$A$6:$A$205,0)),"Kunde nicht in der Liste",IF(AND(M150&lt;&gt;"",L150=""),"Zahlungsdatum fehlt",""))))))))</f>
        <v/>
      </c>
      <c r="R150" s="13" t="n"/>
    </row>
    <row r="151">
      <c r="A151" s="10" t="n"/>
      <c r="B151" s="11">
        <f>IF(A151="","",Einstellungen!$B$4&amp;TEXT(A151,REPT("0",Einstellungen!$B$5)))</f>
        <v/>
      </c>
      <c r="C151" s="12" t="n"/>
      <c r="D151" s="13" t="n"/>
      <c r="E151" s="13" t="n"/>
      <c r="F151" s="14" t="n"/>
      <c r="G151" s="15" t="n"/>
      <c r="H151" s="16">
        <f>IF(F151="","",ROUND(F151*N(G151),2))</f>
        <v/>
      </c>
      <c r="I151" s="16">
        <f>IF(F151="","",F151+N(H151))</f>
        <v/>
      </c>
      <c r="J151" s="17">
        <f>IF(F151="","",IFERROR(IF(INDEX(Kunden!$D$6:$D$205,MATCH(D151,Kunden!$A$6:$A$205,0))="",Einstellungen!$B$6,INDEX(Kunden!$D$6:$D$205,MATCH(D151,Kunden!$A$6:$A$205,0))),Einstellungen!$B$6))</f>
        <v/>
      </c>
      <c r="K151" s="18">
        <f>IF(OR(F151="",C151=""),"",C151+J151)</f>
        <v/>
      </c>
      <c r="L151" s="12" t="n"/>
      <c r="M151" s="19" t="n"/>
      <c r="N151" s="16">
        <f>IF(F151="","",IF(O151="bezahlt",0,I151-N(M151)))</f>
        <v/>
      </c>
      <c r="O151" s="11">
        <f>IF(F151="","",IF(I151&lt;0,IF(OR(L151&lt;&gt;"",M151&lt;&gt;""),"bezahlt","Gutschrift"),IF(OR(L151&lt;&gt;"",M151&lt;&gt;""),IF(OR(M151="",N(M151)&gt;=I151-0.005),"bezahlt","teilbezahlt"),IF(IF(K151="",FALSE,TODAY()&gt;K151),"überfällig","offen"))))</f>
        <v/>
      </c>
      <c r="P151" s="17">
        <f>IF(OR(F151="",K151=""),"",IF(AND(N(N151)&gt;0.005,TODAY()&gt;K151),TODAY()-K151,""))</f>
        <v/>
      </c>
      <c r="Q151" s="20">
        <f>IF(AND(A151="",F151=""),"",IF(A151="","Nummer fehlt",IF(COUNTIF($A$7:$A$506,A151)&gt;1,"Nummer doppelt",IF(AND(A151&gt;MIN($A$7:$A$506),COUNTIF($A$7:$A$506,A151-1)=0),"Lücke vor dieser Nummer",IF(C151="","Datum fehlt",IF(D151="","Kunde fehlt",IF(ISNA(MATCH(D151,Kunden!$A$6:$A$205,0)),"Kunde nicht in der Liste",IF(AND(M151&lt;&gt;"",L151=""),"Zahlungsdatum fehlt",""))))))))</f>
        <v/>
      </c>
      <c r="R151" s="13" t="n"/>
    </row>
    <row r="152">
      <c r="A152" s="10" t="n"/>
      <c r="B152" s="11">
        <f>IF(A152="","",Einstellungen!$B$4&amp;TEXT(A152,REPT("0",Einstellungen!$B$5)))</f>
        <v/>
      </c>
      <c r="C152" s="12" t="n"/>
      <c r="D152" s="13" t="n"/>
      <c r="E152" s="13" t="n"/>
      <c r="F152" s="14" t="n"/>
      <c r="G152" s="15" t="n"/>
      <c r="H152" s="16">
        <f>IF(F152="","",ROUND(F152*N(G152),2))</f>
        <v/>
      </c>
      <c r="I152" s="16">
        <f>IF(F152="","",F152+N(H152))</f>
        <v/>
      </c>
      <c r="J152" s="17">
        <f>IF(F152="","",IFERROR(IF(INDEX(Kunden!$D$6:$D$205,MATCH(D152,Kunden!$A$6:$A$205,0))="",Einstellungen!$B$6,INDEX(Kunden!$D$6:$D$205,MATCH(D152,Kunden!$A$6:$A$205,0))),Einstellungen!$B$6))</f>
        <v/>
      </c>
      <c r="K152" s="18">
        <f>IF(OR(F152="",C152=""),"",C152+J152)</f>
        <v/>
      </c>
      <c r="L152" s="12" t="n"/>
      <c r="M152" s="19" t="n"/>
      <c r="N152" s="16">
        <f>IF(F152="","",IF(O152="bezahlt",0,I152-N(M152)))</f>
        <v/>
      </c>
      <c r="O152" s="11">
        <f>IF(F152="","",IF(I152&lt;0,IF(OR(L152&lt;&gt;"",M152&lt;&gt;""),"bezahlt","Gutschrift"),IF(OR(L152&lt;&gt;"",M152&lt;&gt;""),IF(OR(M152="",N(M152)&gt;=I152-0.005),"bezahlt","teilbezahlt"),IF(IF(K152="",FALSE,TODAY()&gt;K152),"überfällig","offen"))))</f>
        <v/>
      </c>
      <c r="P152" s="17">
        <f>IF(OR(F152="",K152=""),"",IF(AND(N(N152)&gt;0.005,TODAY()&gt;K152),TODAY()-K152,""))</f>
        <v/>
      </c>
      <c r="Q152" s="20">
        <f>IF(AND(A152="",F152=""),"",IF(A152="","Nummer fehlt",IF(COUNTIF($A$7:$A$506,A152)&gt;1,"Nummer doppelt",IF(AND(A152&gt;MIN($A$7:$A$506),COUNTIF($A$7:$A$506,A152-1)=0),"Lücke vor dieser Nummer",IF(C152="","Datum fehlt",IF(D152="","Kunde fehlt",IF(ISNA(MATCH(D152,Kunden!$A$6:$A$205,0)),"Kunde nicht in der Liste",IF(AND(M152&lt;&gt;"",L152=""),"Zahlungsdatum fehlt",""))))))))</f>
        <v/>
      </c>
      <c r="R152" s="13" t="n"/>
    </row>
    <row r="153">
      <c r="A153" s="10" t="n"/>
      <c r="B153" s="11">
        <f>IF(A153="","",Einstellungen!$B$4&amp;TEXT(A153,REPT("0",Einstellungen!$B$5)))</f>
        <v/>
      </c>
      <c r="C153" s="12" t="n"/>
      <c r="D153" s="13" t="n"/>
      <c r="E153" s="13" t="n"/>
      <c r="F153" s="14" t="n"/>
      <c r="G153" s="15" t="n"/>
      <c r="H153" s="16">
        <f>IF(F153="","",ROUND(F153*N(G153),2))</f>
        <v/>
      </c>
      <c r="I153" s="16">
        <f>IF(F153="","",F153+N(H153))</f>
        <v/>
      </c>
      <c r="J153" s="17">
        <f>IF(F153="","",IFERROR(IF(INDEX(Kunden!$D$6:$D$205,MATCH(D153,Kunden!$A$6:$A$205,0))="",Einstellungen!$B$6,INDEX(Kunden!$D$6:$D$205,MATCH(D153,Kunden!$A$6:$A$205,0))),Einstellungen!$B$6))</f>
        <v/>
      </c>
      <c r="K153" s="18">
        <f>IF(OR(F153="",C153=""),"",C153+J153)</f>
        <v/>
      </c>
      <c r="L153" s="12" t="n"/>
      <c r="M153" s="19" t="n"/>
      <c r="N153" s="16">
        <f>IF(F153="","",IF(O153="bezahlt",0,I153-N(M153)))</f>
        <v/>
      </c>
      <c r="O153" s="11">
        <f>IF(F153="","",IF(I153&lt;0,IF(OR(L153&lt;&gt;"",M153&lt;&gt;""),"bezahlt","Gutschrift"),IF(OR(L153&lt;&gt;"",M153&lt;&gt;""),IF(OR(M153="",N(M153)&gt;=I153-0.005),"bezahlt","teilbezahlt"),IF(IF(K153="",FALSE,TODAY()&gt;K153),"überfällig","offen"))))</f>
        <v/>
      </c>
      <c r="P153" s="17">
        <f>IF(OR(F153="",K153=""),"",IF(AND(N(N153)&gt;0.005,TODAY()&gt;K153),TODAY()-K153,""))</f>
        <v/>
      </c>
      <c r="Q153" s="20">
        <f>IF(AND(A153="",F153=""),"",IF(A153="","Nummer fehlt",IF(COUNTIF($A$7:$A$506,A153)&gt;1,"Nummer doppelt",IF(AND(A153&gt;MIN($A$7:$A$506),COUNTIF($A$7:$A$506,A153-1)=0),"Lücke vor dieser Nummer",IF(C153="","Datum fehlt",IF(D153="","Kunde fehlt",IF(ISNA(MATCH(D153,Kunden!$A$6:$A$205,0)),"Kunde nicht in der Liste",IF(AND(M153&lt;&gt;"",L153=""),"Zahlungsdatum fehlt",""))))))))</f>
        <v/>
      </c>
      <c r="R153" s="13" t="n"/>
    </row>
    <row r="154">
      <c r="A154" s="10" t="n"/>
      <c r="B154" s="11">
        <f>IF(A154="","",Einstellungen!$B$4&amp;TEXT(A154,REPT("0",Einstellungen!$B$5)))</f>
        <v/>
      </c>
      <c r="C154" s="12" t="n"/>
      <c r="D154" s="13" t="n"/>
      <c r="E154" s="13" t="n"/>
      <c r="F154" s="14" t="n"/>
      <c r="G154" s="15" t="n"/>
      <c r="H154" s="16">
        <f>IF(F154="","",ROUND(F154*N(G154),2))</f>
        <v/>
      </c>
      <c r="I154" s="16">
        <f>IF(F154="","",F154+N(H154))</f>
        <v/>
      </c>
      <c r="J154" s="17">
        <f>IF(F154="","",IFERROR(IF(INDEX(Kunden!$D$6:$D$205,MATCH(D154,Kunden!$A$6:$A$205,0))="",Einstellungen!$B$6,INDEX(Kunden!$D$6:$D$205,MATCH(D154,Kunden!$A$6:$A$205,0))),Einstellungen!$B$6))</f>
        <v/>
      </c>
      <c r="K154" s="18">
        <f>IF(OR(F154="",C154=""),"",C154+J154)</f>
        <v/>
      </c>
      <c r="L154" s="12" t="n"/>
      <c r="M154" s="19" t="n"/>
      <c r="N154" s="16">
        <f>IF(F154="","",IF(O154="bezahlt",0,I154-N(M154)))</f>
        <v/>
      </c>
      <c r="O154" s="11">
        <f>IF(F154="","",IF(I154&lt;0,IF(OR(L154&lt;&gt;"",M154&lt;&gt;""),"bezahlt","Gutschrift"),IF(OR(L154&lt;&gt;"",M154&lt;&gt;""),IF(OR(M154="",N(M154)&gt;=I154-0.005),"bezahlt","teilbezahlt"),IF(IF(K154="",FALSE,TODAY()&gt;K154),"überfällig","offen"))))</f>
        <v/>
      </c>
      <c r="P154" s="17">
        <f>IF(OR(F154="",K154=""),"",IF(AND(N(N154)&gt;0.005,TODAY()&gt;K154),TODAY()-K154,""))</f>
        <v/>
      </c>
      <c r="Q154" s="20">
        <f>IF(AND(A154="",F154=""),"",IF(A154="","Nummer fehlt",IF(COUNTIF($A$7:$A$506,A154)&gt;1,"Nummer doppelt",IF(AND(A154&gt;MIN($A$7:$A$506),COUNTIF($A$7:$A$506,A154-1)=0),"Lücke vor dieser Nummer",IF(C154="","Datum fehlt",IF(D154="","Kunde fehlt",IF(ISNA(MATCH(D154,Kunden!$A$6:$A$205,0)),"Kunde nicht in der Liste",IF(AND(M154&lt;&gt;"",L154=""),"Zahlungsdatum fehlt",""))))))))</f>
        <v/>
      </c>
      <c r="R154" s="13" t="n"/>
    </row>
    <row r="155">
      <c r="A155" s="10" t="n"/>
      <c r="B155" s="11">
        <f>IF(A155="","",Einstellungen!$B$4&amp;TEXT(A155,REPT("0",Einstellungen!$B$5)))</f>
        <v/>
      </c>
      <c r="C155" s="12" t="n"/>
      <c r="D155" s="13" t="n"/>
      <c r="E155" s="13" t="n"/>
      <c r="F155" s="14" t="n"/>
      <c r="G155" s="15" t="n"/>
      <c r="H155" s="16">
        <f>IF(F155="","",ROUND(F155*N(G155),2))</f>
        <v/>
      </c>
      <c r="I155" s="16">
        <f>IF(F155="","",F155+N(H155))</f>
        <v/>
      </c>
      <c r="J155" s="17">
        <f>IF(F155="","",IFERROR(IF(INDEX(Kunden!$D$6:$D$205,MATCH(D155,Kunden!$A$6:$A$205,0))="",Einstellungen!$B$6,INDEX(Kunden!$D$6:$D$205,MATCH(D155,Kunden!$A$6:$A$205,0))),Einstellungen!$B$6))</f>
        <v/>
      </c>
      <c r="K155" s="18">
        <f>IF(OR(F155="",C155=""),"",C155+J155)</f>
        <v/>
      </c>
      <c r="L155" s="12" t="n"/>
      <c r="M155" s="19" t="n"/>
      <c r="N155" s="16">
        <f>IF(F155="","",IF(O155="bezahlt",0,I155-N(M155)))</f>
        <v/>
      </c>
      <c r="O155" s="11">
        <f>IF(F155="","",IF(I155&lt;0,IF(OR(L155&lt;&gt;"",M155&lt;&gt;""),"bezahlt","Gutschrift"),IF(OR(L155&lt;&gt;"",M155&lt;&gt;""),IF(OR(M155="",N(M155)&gt;=I155-0.005),"bezahlt","teilbezahlt"),IF(IF(K155="",FALSE,TODAY()&gt;K155),"überfällig","offen"))))</f>
        <v/>
      </c>
      <c r="P155" s="17">
        <f>IF(OR(F155="",K155=""),"",IF(AND(N(N155)&gt;0.005,TODAY()&gt;K155),TODAY()-K155,""))</f>
        <v/>
      </c>
      <c r="Q155" s="20">
        <f>IF(AND(A155="",F155=""),"",IF(A155="","Nummer fehlt",IF(COUNTIF($A$7:$A$506,A155)&gt;1,"Nummer doppelt",IF(AND(A155&gt;MIN($A$7:$A$506),COUNTIF($A$7:$A$506,A155-1)=0),"Lücke vor dieser Nummer",IF(C155="","Datum fehlt",IF(D155="","Kunde fehlt",IF(ISNA(MATCH(D155,Kunden!$A$6:$A$205,0)),"Kunde nicht in der Liste",IF(AND(M155&lt;&gt;"",L155=""),"Zahlungsdatum fehlt",""))))))))</f>
        <v/>
      </c>
      <c r="R155" s="13" t="n"/>
    </row>
    <row r="156">
      <c r="A156" s="10" t="n"/>
      <c r="B156" s="11">
        <f>IF(A156="","",Einstellungen!$B$4&amp;TEXT(A156,REPT("0",Einstellungen!$B$5)))</f>
        <v/>
      </c>
      <c r="C156" s="12" t="n"/>
      <c r="D156" s="13" t="n"/>
      <c r="E156" s="13" t="n"/>
      <c r="F156" s="14" t="n"/>
      <c r="G156" s="15" t="n"/>
      <c r="H156" s="16">
        <f>IF(F156="","",ROUND(F156*N(G156),2))</f>
        <v/>
      </c>
      <c r="I156" s="16">
        <f>IF(F156="","",F156+N(H156))</f>
        <v/>
      </c>
      <c r="J156" s="17">
        <f>IF(F156="","",IFERROR(IF(INDEX(Kunden!$D$6:$D$205,MATCH(D156,Kunden!$A$6:$A$205,0))="",Einstellungen!$B$6,INDEX(Kunden!$D$6:$D$205,MATCH(D156,Kunden!$A$6:$A$205,0))),Einstellungen!$B$6))</f>
        <v/>
      </c>
      <c r="K156" s="18">
        <f>IF(OR(F156="",C156=""),"",C156+J156)</f>
        <v/>
      </c>
      <c r="L156" s="12" t="n"/>
      <c r="M156" s="19" t="n"/>
      <c r="N156" s="16">
        <f>IF(F156="","",IF(O156="bezahlt",0,I156-N(M156)))</f>
        <v/>
      </c>
      <c r="O156" s="11">
        <f>IF(F156="","",IF(I156&lt;0,IF(OR(L156&lt;&gt;"",M156&lt;&gt;""),"bezahlt","Gutschrift"),IF(OR(L156&lt;&gt;"",M156&lt;&gt;""),IF(OR(M156="",N(M156)&gt;=I156-0.005),"bezahlt","teilbezahlt"),IF(IF(K156="",FALSE,TODAY()&gt;K156),"überfällig","offen"))))</f>
        <v/>
      </c>
      <c r="P156" s="17">
        <f>IF(OR(F156="",K156=""),"",IF(AND(N(N156)&gt;0.005,TODAY()&gt;K156),TODAY()-K156,""))</f>
        <v/>
      </c>
      <c r="Q156" s="20">
        <f>IF(AND(A156="",F156=""),"",IF(A156="","Nummer fehlt",IF(COUNTIF($A$7:$A$506,A156)&gt;1,"Nummer doppelt",IF(AND(A156&gt;MIN($A$7:$A$506),COUNTIF($A$7:$A$506,A156-1)=0),"Lücke vor dieser Nummer",IF(C156="","Datum fehlt",IF(D156="","Kunde fehlt",IF(ISNA(MATCH(D156,Kunden!$A$6:$A$205,0)),"Kunde nicht in der Liste",IF(AND(M156&lt;&gt;"",L156=""),"Zahlungsdatum fehlt",""))))))))</f>
        <v/>
      </c>
      <c r="R156" s="13" t="n"/>
    </row>
    <row r="157">
      <c r="A157" s="10" t="n"/>
      <c r="B157" s="11">
        <f>IF(A157="","",Einstellungen!$B$4&amp;TEXT(A157,REPT("0",Einstellungen!$B$5)))</f>
        <v/>
      </c>
      <c r="C157" s="12" t="n"/>
      <c r="D157" s="13" t="n"/>
      <c r="E157" s="13" t="n"/>
      <c r="F157" s="14" t="n"/>
      <c r="G157" s="15" t="n"/>
      <c r="H157" s="16">
        <f>IF(F157="","",ROUND(F157*N(G157),2))</f>
        <v/>
      </c>
      <c r="I157" s="16">
        <f>IF(F157="","",F157+N(H157))</f>
        <v/>
      </c>
      <c r="J157" s="17">
        <f>IF(F157="","",IFERROR(IF(INDEX(Kunden!$D$6:$D$205,MATCH(D157,Kunden!$A$6:$A$205,0))="",Einstellungen!$B$6,INDEX(Kunden!$D$6:$D$205,MATCH(D157,Kunden!$A$6:$A$205,0))),Einstellungen!$B$6))</f>
        <v/>
      </c>
      <c r="K157" s="18">
        <f>IF(OR(F157="",C157=""),"",C157+J157)</f>
        <v/>
      </c>
      <c r="L157" s="12" t="n"/>
      <c r="M157" s="19" t="n"/>
      <c r="N157" s="16">
        <f>IF(F157="","",IF(O157="bezahlt",0,I157-N(M157)))</f>
        <v/>
      </c>
      <c r="O157" s="11">
        <f>IF(F157="","",IF(I157&lt;0,IF(OR(L157&lt;&gt;"",M157&lt;&gt;""),"bezahlt","Gutschrift"),IF(OR(L157&lt;&gt;"",M157&lt;&gt;""),IF(OR(M157="",N(M157)&gt;=I157-0.005),"bezahlt","teilbezahlt"),IF(IF(K157="",FALSE,TODAY()&gt;K157),"überfällig","offen"))))</f>
        <v/>
      </c>
      <c r="P157" s="17">
        <f>IF(OR(F157="",K157=""),"",IF(AND(N(N157)&gt;0.005,TODAY()&gt;K157),TODAY()-K157,""))</f>
        <v/>
      </c>
      <c r="Q157" s="20">
        <f>IF(AND(A157="",F157=""),"",IF(A157="","Nummer fehlt",IF(COUNTIF($A$7:$A$506,A157)&gt;1,"Nummer doppelt",IF(AND(A157&gt;MIN($A$7:$A$506),COUNTIF($A$7:$A$506,A157-1)=0),"Lücke vor dieser Nummer",IF(C157="","Datum fehlt",IF(D157="","Kunde fehlt",IF(ISNA(MATCH(D157,Kunden!$A$6:$A$205,0)),"Kunde nicht in der Liste",IF(AND(M157&lt;&gt;"",L157=""),"Zahlungsdatum fehlt",""))))))))</f>
        <v/>
      </c>
      <c r="R157" s="13" t="n"/>
    </row>
    <row r="158">
      <c r="A158" s="10" t="n"/>
      <c r="B158" s="11">
        <f>IF(A158="","",Einstellungen!$B$4&amp;TEXT(A158,REPT("0",Einstellungen!$B$5)))</f>
        <v/>
      </c>
      <c r="C158" s="12" t="n"/>
      <c r="D158" s="13" t="n"/>
      <c r="E158" s="13" t="n"/>
      <c r="F158" s="14" t="n"/>
      <c r="G158" s="15" t="n"/>
      <c r="H158" s="16">
        <f>IF(F158="","",ROUND(F158*N(G158),2))</f>
        <v/>
      </c>
      <c r="I158" s="16">
        <f>IF(F158="","",F158+N(H158))</f>
        <v/>
      </c>
      <c r="J158" s="17">
        <f>IF(F158="","",IFERROR(IF(INDEX(Kunden!$D$6:$D$205,MATCH(D158,Kunden!$A$6:$A$205,0))="",Einstellungen!$B$6,INDEX(Kunden!$D$6:$D$205,MATCH(D158,Kunden!$A$6:$A$205,0))),Einstellungen!$B$6))</f>
        <v/>
      </c>
      <c r="K158" s="18">
        <f>IF(OR(F158="",C158=""),"",C158+J158)</f>
        <v/>
      </c>
      <c r="L158" s="12" t="n"/>
      <c r="M158" s="19" t="n"/>
      <c r="N158" s="16">
        <f>IF(F158="","",IF(O158="bezahlt",0,I158-N(M158)))</f>
        <v/>
      </c>
      <c r="O158" s="11">
        <f>IF(F158="","",IF(I158&lt;0,IF(OR(L158&lt;&gt;"",M158&lt;&gt;""),"bezahlt","Gutschrift"),IF(OR(L158&lt;&gt;"",M158&lt;&gt;""),IF(OR(M158="",N(M158)&gt;=I158-0.005),"bezahlt","teilbezahlt"),IF(IF(K158="",FALSE,TODAY()&gt;K158),"überfällig","offen"))))</f>
        <v/>
      </c>
      <c r="P158" s="17">
        <f>IF(OR(F158="",K158=""),"",IF(AND(N(N158)&gt;0.005,TODAY()&gt;K158),TODAY()-K158,""))</f>
        <v/>
      </c>
      <c r="Q158" s="20">
        <f>IF(AND(A158="",F158=""),"",IF(A158="","Nummer fehlt",IF(COUNTIF($A$7:$A$506,A158)&gt;1,"Nummer doppelt",IF(AND(A158&gt;MIN($A$7:$A$506),COUNTIF($A$7:$A$506,A158-1)=0),"Lücke vor dieser Nummer",IF(C158="","Datum fehlt",IF(D158="","Kunde fehlt",IF(ISNA(MATCH(D158,Kunden!$A$6:$A$205,0)),"Kunde nicht in der Liste",IF(AND(M158&lt;&gt;"",L158=""),"Zahlungsdatum fehlt",""))))))))</f>
        <v/>
      </c>
      <c r="R158" s="13" t="n"/>
    </row>
    <row r="159">
      <c r="A159" s="10" t="n"/>
      <c r="B159" s="11">
        <f>IF(A159="","",Einstellungen!$B$4&amp;TEXT(A159,REPT("0",Einstellungen!$B$5)))</f>
        <v/>
      </c>
      <c r="C159" s="12" t="n"/>
      <c r="D159" s="13" t="n"/>
      <c r="E159" s="13" t="n"/>
      <c r="F159" s="14" t="n"/>
      <c r="G159" s="15" t="n"/>
      <c r="H159" s="16">
        <f>IF(F159="","",ROUND(F159*N(G159),2))</f>
        <v/>
      </c>
      <c r="I159" s="16">
        <f>IF(F159="","",F159+N(H159))</f>
        <v/>
      </c>
      <c r="J159" s="17">
        <f>IF(F159="","",IFERROR(IF(INDEX(Kunden!$D$6:$D$205,MATCH(D159,Kunden!$A$6:$A$205,0))="",Einstellungen!$B$6,INDEX(Kunden!$D$6:$D$205,MATCH(D159,Kunden!$A$6:$A$205,0))),Einstellungen!$B$6))</f>
        <v/>
      </c>
      <c r="K159" s="18">
        <f>IF(OR(F159="",C159=""),"",C159+J159)</f>
        <v/>
      </c>
      <c r="L159" s="12" t="n"/>
      <c r="M159" s="19" t="n"/>
      <c r="N159" s="16">
        <f>IF(F159="","",IF(O159="bezahlt",0,I159-N(M159)))</f>
        <v/>
      </c>
      <c r="O159" s="11">
        <f>IF(F159="","",IF(I159&lt;0,IF(OR(L159&lt;&gt;"",M159&lt;&gt;""),"bezahlt","Gutschrift"),IF(OR(L159&lt;&gt;"",M159&lt;&gt;""),IF(OR(M159="",N(M159)&gt;=I159-0.005),"bezahlt","teilbezahlt"),IF(IF(K159="",FALSE,TODAY()&gt;K159),"überfällig","offen"))))</f>
        <v/>
      </c>
      <c r="P159" s="17">
        <f>IF(OR(F159="",K159=""),"",IF(AND(N(N159)&gt;0.005,TODAY()&gt;K159),TODAY()-K159,""))</f>
        <v/>
      </c>
      <c r="Q159" s="20">
        <f>IF(AND(A159="",F159=""),"",IF(A159="","Nummer fehlt",IF(COUNTIF($A$7:$A$506,A159)&gt;1,"Nummer doppelt",IF(AND(A159&gt;MIN($A$7:$A$506),COUNTIF($A$7:$A$506,A159-1)=0),"Lücke vor dieser Nummer",IF(C159="","Datum fehlt",IF(D159="","Kunde fehlt",IF(ISNA(MATCH(D159,Kunden!$A$6:$A$205,0)),"Kunde nicht in der Liste",IF(AND(M159&lt;&gt;"",L159=""),"Zahlungsdatum fehlt",""))))))))</f>
        <v/>
      </c>
      <c r="R159" s="13" t="n"/>
    </row>
    <row r="160">
      <c r="A160" s="10" t="n"/>
      <c r="B160" s="11">
        <f>IF(A160="","",Einstellungen!$B$4&amp;TEXT(A160,REPT("0",Einstellungen!$B$5)))</f>
        <v/>
      </c>
      <c r="C160" s="12" t="n"/>
      <c r="D160" s="13" t="n"/>
      <c r="E160" s="13" t="n"/>
      <c r="F160" s="14" t="n"/>
      <c r="G160" s="15" t="n"/>
      <c r="H160" s="16">
        <f>IF(F160="","",ROUND(F160*N(G160),2))</f>
        <v/>
      </c>
      <c r="I160" s="16">
        <f>IF(F160="","",F160+N(H160))</f>
        <v/>
      </c>
      <c r="J160" s="17">
        <f>IF(F160="","",IFERROR(IF(INDEX(Kunden!$D$6:$D$205,MATCH(D160,Kunden!$A$6:$A$205,0))="",Einstellungen!$B$6,INDEX(Kunden!$D$6:$D$205,MATCH(D160,Kunden!$A$6:$A$205,0))),Einstellungen!$B$6))</f>
        <v/>
      </c>
      <c r="K160" s="18">
        <f>IF(OR(F160="",C160=""),"",C160+J160)</f>
        <v/>
      </c>
      <c r="L160" s="12" t="n"/>
      <c r="M160" s="19" t="n"/>
      <c r="N160" s="16">
        <f>IF(F160="","",IF(O160="bezahlt",0,I160-N(M160)))</f>
        <v/>
      </c>
      <c r="O160" s="11">
        <f>IF(F160="","",IF(I160&lt;0,IF(OR(L160&lt;&gt;"",M160&lt;&gt;""),"bezahlt","Gutschrift"),IF(OR(L160&lt;&gt;"",M160&lt;&gt;""),IF(OR(M160="",N(M160)&gt;=I160-0.005),"bezahlt","teilbezahlt"),IF(IF(K160="",FALSE,TODAY()&gt;K160),"überfällig","offen"))))</f>
        <v/>
      </c>
      <c r="P160" s="17">
        <f>IF(OR(F160="",K160=""),"",IF(AND(N(N160)&gt;0.005,TODAY()&gt;K160),TODAY()-K160,""))</f>
        <v/>
      </c>
      <c r="Q160" s="20">
        <f>IF(AND(A160="",F160=""),"",IF(A160="","Nummer fehlt",IF(COUNTIF($A$7:$A$506,A160)&gt;1,"Nummer doppelt",IF(AND(A160&gt;MIN($A$7:$A$506),COUNTIF($A$7:$A$506,A160-1)=0),"Lücke vor dieser Nummer",IF(C160="","Datum fehlt",IF(D160="","Kunde fehlt",IF(ISNA(MATCH(D160,Kunden!$A$6:$A$205,0)),"Kunde nicht in der Liste",IF(AND(M160&lt;&gt;"",L160=""),"Zahlungsdatum fehlt",""))))))))</f>
        <v/>
      </c>
      <c r="R160" s="13" t="n"/>
    </row>
    <row r="161">
      <c r="A161" s="10" t="n"/>
      <c r="B161" s="11">
        <f>IF(A161="","",Einstellungen!$B$4&amp;TEXT(A161,REPT("0",Einstellungen!$B$5)))</f>
        <v/>
      </c>
      <c r="C161" s="12" t="n"/>
      <c r="D161" s="13" t="n"/>
      <c r="E161" s="13" t="n"/>
      <c r="F161" s="14" t="n"/>
      <c r="G161" s="15" t="n"/>
      <c r="H161" s="16">
        <f>IF(F161="","",ROUND(F161*N(G161),2))</f>
        <v/>
      </c>
      <c r="I161" s="16">
        <f>IF(F161="","",F161+N(H161))</f>
        <v/>
      </c>
      <c r="J161" s="17">
        <f>IF(F161="","",IFERROR(IF(INDEX(Kunden!$D$6:$D$205,MATCH(D161,Kunden!$A$6:$A$205,0))="",Einstellungen!$B$6,INDEX(Kunden!$D$6:$D$205,MATCH(D161,Kunden!$A$6:$A$205,0))),Einstellungen!$B$6))</f>
        <v/>
      </c>
      <c r="K161" s="18">
        <f>IF(OR(F161="",C161=""),"",C161+J161)</f>
        <v/>
      </c>
      <c r="L161" s="12" t="n"/>
      <c r="M161" s="19" t="n"/>
      <c r="N161" s="16">
        <f>IF(F161="","",IF(O161="bezahlt",0,I161-N(M161)))</f>
        <v/>
      </c>
      <c r="O161" s="11">
        <f>IF(F161="","",IF(I161&lt;0,IF(OR(L161&lt;&gt;"",M161&lt;&gt;""),"bezahlt","Gutschrift"),IF(OR(L161&lt;&gt;"",M161&lt;&gt;""),IF(OR(M161="",N(M161)&gt;=I161-0.005),"bezahlt","teilbezahlt"),IF(IF(K161="",FALSE,TODAY()&gt;K161),"überfällig","offen"))))</f>
        <v/>
      </c>
      <c r="P161" s="17">
        <f>IF(OR(F161="",K161=""),"",IF(AND(N(N161)&gt;0.005,TODAY()&gt;K161),TODAY()-K161,""))</f>
        <v/>
      </c>
      <c r="Q161" s="20">
        <f>IF(AND(A161="",F161=""),"",IF(A161="","Nummer fehlt",IF(COUNTIF($A$7:$A$506,A161)&gt;1,"Nummer doppelt",IF(AND(A161&gt;MIN($A$7:$A$506),COUNTIF($A$7:$A$506,A161-1)=0),"Lücke vor dieser Nummer",IF(C161="","Datum fehlt",IF(D161="","Kunde fehlt",IF(ISNA(MATCH(D161,Kunden!$A$6:$A$205,0)),"Kunde nicht in der Liste",IF(AND(M161&lt;&gt;"",L161=""),"Zahlungsdatum fehlt",""))))))))</f>
        <v/>
      </c>
      <c r="R161" s="13" t="n"/>
    </row>
    <row r="162">
      <c r="A162" s="10" t="n"/>
      <c r="B162" s="11">
        <f>IF(A162="","",Einstellungen!$B$4&amp;TEXT(A162,REPT("0",Einstellungen!$B$5)))</f>
        <v/>
      </c>
      <c r="C162" s="12" t="n"/>
      <c r="D162" s="13" t="n"/>
      <c r="E162" s="13" t="n"/>
      <c r="F162" s="14" t="n"/>
      <c r="G162" s="15" t="n"/>
      <c r="H162" s="16">
        <f>IF(F162="","",ROUND(F162*N(G162),2))</f>
        <v/>
      </c>
      <c r="I162" s="16">
        <f>IF(F162="","",F162+N(H162))</f>
        <v/>
      </c>
      <c r="J162" s="17">
        <f>IF(F162="","",IFERROR(IF(INDEX(Kunden!$D$6:$D$205,MATCH(D162,Kunden!$A$6:$A$205,0))="",Einstellungen!$B$6,INDEX(Kunden!$D$6:$D$205,MATCH(D162,Kunden!$A$6:$A$205,0))),Einstellungen!$B$6))</f>
        <v/>
      </c>
      <c r="K162" s="18">
        <f>IF(OR(F162="",C162=""),"",C162+J162)</f>
        <v/>
      </c>
      <c r="L162" s="12" t="n"/>
      <c r="M162" s="19" t="n"/>
      <c r="N162" s="16">
        <f>IF(F162="","",IF(O162="bezahlt",0,I162-N(M162)))</f>
        <v/>
      </c>
      <c r="O162" s="11">
        <f>IF(F162="","",IF(I162&lt;0,IF(OR(L162&lt;&gt;"",M162&lt;&gt;""),"bezahlt","Gutschrift"),IF(OR(L162&lt;&gt;"",M162&lt;&gt;""),IF(OR(M162="",N(M162)&gt;=I162-0.005),"bezahlt","teilbezahlt"),IF(IF(K162="",FALSE,TODAY()&gt;K162),"überfällig","offen"))))</f>
        <v/>
      </c>
      <c r="P162" s="17">
        <f>IF(OR(F162="",K162=""),"",IF(AND(N(N162)&gt;0.005,TODAY()&gt;K162),TODAY()-K162,""))</f>
        <v/>
      </c>
      <c r="Q162" s="20">
        <f>IF(AND(A162="",F162=""),"",IF(A162="","Nummer fehlt",IF(COUNTIF($A$7:$A$506,A162)&gt;1,"Nummer doppelt",IF(AND(A162&gt;MIN($A$7:$A$506),COUNTIF($A$7:$A$506,A162-1)=0),"Lücke vor dieser Nummer",IF(C162="","Datum fehlt",IF(D162="","Kunde fehlt",IF(ISNA(MATCH(D162,Kunden!$A$6:$A$205,0)),"Kunde nicht in der Liste",IF(AND(M162&lt;&gt;"",L162=""),"Zahlungsdatum fehlt",""))))))))</f>
        <v/>
      </c>
      <c r="R162" s="13" t="n"/>
    </row>
    <row r="163">
      <c r="A163" s="10" t="n"/>
      <c r="B163" s="11">
        <f>IF(A163="","",Einstellungen!$B$4&amp;TEXT(A163,REPT("0",Einstellungen!$B$5)))</f>
        <v/>
      </c>
      <c r="C163" s="12" t="n"/>
      <c r="D163" s="13" t="n"/>
      <c r="E163" s="13" t="n"/>
      <c r="F163" s="14" t="n"/>
      <c r="G163" s="15" t="n"/>
      <c r="H163" s="16">
        <f>IF(F163="","",ROUND(F163*N(G163),2))</f>
        <v/>
      </c>
      <c r="I163" s="16">
        <f>IF(F163="","",F163+N(H163))</f>
        <v/>
      </c>
      <c r="J163" s="17">
        <f>IF(F163="","",IFERROR(IF(INDEX(Kunden!$D$6:$D$205,MATCH(D163,Kunden!$A$6:$A$205,0))="",Einstellungen!$B$6,INDEX(Kunden!$D$6:$D$205,MATCH(D163,Kunden!$A$6:$A$205,0))),Einstellungen!$B$6))</f>
        <v/>
      </c>
      <c r="K163" s="18">
        <f>IF(OR(F163="",C163=""),"",C163+J163)</f>
        <v/>
      </c>
      <c r="L163" s="12" t="n"/>
      <c r="M163" s="19" t="n"/>
      <c r="N163" s="16">
        <f>IF(F163="","",IF(O163="bezahlt",0,I163-N(M163)))</f>
        <v/>
      </c>
      <c r="O163" s="11">
        <f>IF(F163="","",IF(I163&lt;0,IF(OR(L163&lt;&gt;"",M163&lt;&gt;""),"bezahlt","Gutschrift"),IF(OR(L163&lt;&gt;"",M163&lt;&gt;""),IF(OR(M163="",N(M163)&gt;=I163-0.005),"bezahlt","teilbezahlt"),IF(IF(K163="",FALSE,TODAY()&gt;K163),"überfällig","offen"))))</f>
        <v/>
      </c>
      <c r="P163" s="17">
        <f>IF(OR(F163="",K163=""),"",IF(AND(N(N163)&gt;0.005,TODAY()&gt;K163),TODAY()-K163,""))</f>
        <v/>
      </c>
      <c r="Q163" s="20">
        <f>IF(AND(A163="",F163=""),"",IF(A163="","Nummer fehlt",IF(COUNTIF($A$7:$A$506,A163)&gt;1,"Nummer doppelt",IF(AND(A163&gt;MIN($A$7:$A$506),COUNTIF($A$7:$A$506,A163-1)=0),"Lücke vor dieser Nummer",IF(C163="","Datum fehlt",IF(D163="","Kunde fehlt",IF(ISNA(MATCH(D163,Kunden!$A$6:$A$205,0)),"Kunde nicht in der Liste",IF(AND(M163&lt;&gt;"",L163=""),"Zahlungsdatum fehlt",""))))))))</f>
        <v/>
      </c>
      <c r="R163" s="13" t="n"/>
    </row>
    <row r="164">
      <c r="A164" s="10" t="n"/>
      <c r="B164" s="11">
        <f>IF(A164="","",Einstellungen!$B$4&amp;TEXT(A164,REPT("0",Einstellungen!$B$5)))</f>
        <v/>
      </c>
      <c r="C164" s="12" t="n"/>
      <c r="D164" s="13" t="n"/>
      <c r="E164" s="13" t="n"/>
      <c r="F164" s="14" t="n"/>
      <c r="G164" s="15" t="n"/>
      <c r="H164" s="16">
        <f>IF(F164="","",ROUND(F164*N(G164),2))</f>
        <v/>
      </c>
      <c r="I164" s="16">
        <f>IF(F164="","",F164+N(H164))</f>
        <v/>
      </c>
      <c r="J164" s="17">
        <f>IF(F164="","",IFERROR(IF(INDEX(Kunden!$D$6:$D$205,MATCH(D164,Kunden!$A$6:$A$205,0))="",Einstellungen!$B$6,INDEX(Kunden!$D$6:$D$205,MATCH(D164,Kunden!$A$6:$A$205,0))),Einstellungen!$B$6))</f>
        <v/>
      </c>
      <c r="K164" s="18">
        <f>IF(OR(F164="",C164=""),"",C164+J164)</f>
        <v/>
      </c>
      <c r="L164" s="12" t="n"/>
      <c r="M164" s="19" t="n"/>
      <c r="N164" s="16">
        <f>IF(F164="","",IF(O164="bezahlt",0,I164-N(M164)))</f>
        <v/>
      </c>
      <c r="O164" s="11">
        <f>IF(F164="","",IF(I164&lt;0,IF(OR(L164&lt;&gt;"",M164&lt;&gt;""),"bezahlt","Gutschrift"),IF(OR(L164&lt;&gt;"",M164&lt;&gt;""),IF(OR(M164="",N(M164)&gt;=I164-0.005),"bezahlt","teilbezahlt"),IF(IF(K164="",FALSE,TODAY()&gt;K164),"überfällig","offen"))))</f>
        <v/>
      </c>
      <c r="P164" s="17">
        <f>IF(OR(F164="",K164=""),"",IF(AND(N(N164)&gt;0.005,TODAY()&gt;K164),TODAY()-K164,""))</f>
        <v/>
      </c>
      <c r="Q164" s="20">
        <f>IF(AND(A164="",F164=""),"",IF(A164="","Nummer fehlt",IF(COUNTIF($A$7:$A$506,A164)&gt;1,"Nummer doppelt",IF(AND(A164&gt;MIN($A$7:$A$506),COUNTIF($A$7:$A$506,A164-1)=0),"Lücke vor dieser Nummer",IF(C164="","Datum fehlt",IF(D164="","Kunde fehlt",IF(ISNA(MATCH(D164,Kunden!$A$6:$A$205,0)),"Kunde nicht in der Liste",IF(AND(M164&lt;&gt;"",L164=""),"Zahlungsdatum fehlt",""))))))))</f>
        <v/>
      </c>
      <c r="R164" s="13" t="n"/>
    </row>
    <row r="165">
      <c r="A165" s="10" t="n"/>
      <c r="B165" s="11">
        <f>IF(A165="","",Einstellungen!$B$4&amp;TEXT(A165,REPT("0",Einstellungen!$B$5)))</f>
        <v/>
      </c>
      <c r="C165" s="12" t="n"/>
      <c r="D165" s="13" t="n"/>
      <c r="E165" s="13" t="n"/>
      <c r="F165" s="14" t="n"/>
      <c r="G165" s="15" t="n"/>
      <c r="H165" s="16">
        <f>IF(F165="","",ROUND(F165*N(G165),2))</f>
        <v/>
      </c>
      <c r="I165" s="16">
        <f>IF(F165="","",F165+N(H165))</f>
        <v/>
      </c>
      <c r="J165" s="17">
        <f>IF(F165="","",IFERROR(IF(INDEX(Kunden!$D$6:$D$205,MATCH(D165,Kunden!$A$6:$A$205,0))="",Einstellungen!$B$6,INDEX(Kunden!$D$6:$D$205,MATCH(D165,Kunden!$A$6:$A$205,0))),Einstellungen!$B$6))</f>
        <v/>
      </c>
      <c r="K165" s="18">
        <f>IF(OR(F165="",C165=""),"",C165+J165)</f>
        <v/>
      </c>
      <c r="L165" s="12" t="n"/>
      <c r="M165" s="19" t="n"/>
      <c r="N165" s="16">
        <f>IF(F165="","",IF(O165="bezahlt",0,I165-N(M165)))</f>
        <v/>
      </c>
      <c r="O165" s="11">
        <f>IF(F165="","",IF(I165&lt;0,IF(OR(L165&lt;&gt;"",M165&lt;&gt;""),"bezahlt","Gutschrift"),IF(OR(L165&lt;&gt;"",M165&lt;&gt;""),IF(OR(M165="",N(M165)&gt;=I165-0.005),"bezahlt","teilbezahlt"),IF(IF(K165="",FALSE,TODAY()&gt;K165),"überfällig","offen"))))</f>
        <v/>
      </c>
      <c r="P165" s="17">
        <f>IF(OR(F165="",K165=""),"",IF(AND(N(N165)&gt;0.005,TODAY()&gt;K165),TODAY()-K165,""))</f>
        <v/>
      </c>
      <c r="Q165" s="20">
        <f>IF(AND(A165="",F165=""),"",IF(A165="","Nummer fehlt",IF(COUNTIF($A$7:$A$506,A165)&gt;1,"Nummer doppelt",IF(AND(A165&gt;MIN($A$7:$A$506),COUNTIF($A$7:$A$506,A165-1)=0),"Lücke vor dieser Nummer",IF(C165="","Datum fehlt",IF(D165="","Kunde fehlt",IF(ISNA(MATCH(D165,Kunden!$A$6:$A$205,0)),"Kunde nicht in der Liste",IF(AND(M165&lt;&gt;"",L165=""),"Zahlungsdatum fehlt",""))))))))</f>
        <v/>
      </c>
      <c r="R165" s="13" t="n"/>
    </row>
    <row r="166">
      <c r="A166" s="10" t="n"/>
      <c r="B166" s="11">
        <f>IF(A166="","",Einstellungen!$B$4&amp;TEXT(A166,REPT("0",Einstellungen!$B$5)))</f>
        <v/>
      </c>
      <c r="C166" s="12" t="n"/>
      <c r="D166" s="13" t="n"/>
      <c r="E166" s="13" t="n"/>
      <c r="F166" s="14" t="n"/>
      <c r="G166" s="15" t="n"/>
      <c r="H166" s="16">
        <f>IF(F166="","",ROUND(F166*N(G166),2))</f>
        <v/>
      </c>
      <c r="I166" s="16">
        <f>IF(F166="","",F166+N(H166))</f>
        <v/>
      </c>
      <c r="J166" s="17">
        <f>IF(F166="","",IFERROR(IF(INDEX(Kunden!$D$6:$D$205,MATCH(D166,Kunden!$A$6:$A$205,0))="",Einstellungen!$B$6,INDEX(Kunden!$D$6:$D$205,MATCH(D166,Kunden!$A$6:$A$205,0))),Einstellungen!$B$6))</f>
        <v/>
      </c>
      <c r="K166" s="18">
        <f>IF(OR(F166="",C166=""),"",C166+J166)</f>
        <v/>
      </c>
      <c r="L166" s="12" t="n"/>
      <c r="M166" s="19" t="n"/>
      <c r="N166" s="16">
        <f>IF(F166="","",IF(O166="bezahlt",0,I166-N(M166)))</f>
        <v/>
      </c>
      <c r="O166" s="11">
        <f>IF(F166="","",IF(I166&lt;0,IF(OR(L166&lt;&gt;"",M166&lt;&gt;""),"bezahlt","Gutschrift"),IF(OR(L166&lt;&gt;"",M166&lt;&gt;""),IF(OR(M166="",N(M166)&gt;=I166-0.005),"bezahlt","teilbezahlt"),IF(IF(K166="",FALSE,TODAY()&gt;K166),"überfällig","offen"))))</f>
        <v/>
      </c>
      <c r="P166" s="17">
        <f>IF(OR(F166="",K166=""),"",IF(AND(N(N166)&gt;0.005,TODAY()&gt;K166),TODAY()-K166,""))</f>
        <v/>
      </c>
      <c r="Q166" s="20">
        <f>IF(AND(A166="",F166=""),"",IF(A166="","Nummer fehlt",IF(COUNTIF($A$7:$A$506,A166)&gt;1,"Nummer doppelt",IF(AND(A166&gt;MIN($A$7:$A$506),COUNTIF($A$7:$A$506,A166-1)=0),"Lücke vor dieser Nummer",IF(C166="","Datum fehlt",IF(D166="","Kunde fehlt",IF(ISNA(MATCH(D166,Kunden!$A$6:$A$205,0)),"Kunde nicht in der Liste",IF(AND(M166&lt;&gt;"",L166=""),"Zahlungsdatum fehlt",""))))))))</f>
        <v/>
      </c>
      <c r="R166" s="13" t="n"/>
    </row>
    <row r="167">
      <c r="A167" s="10" t="n"/>
      <c r="B167" s="11">
        <f>IF(A167="","",Einstellungen!$B$4&amp;TEXT(A167,REPT("0",Einstellungen!$B$5)))</f>
        <v/>
      </c>
      <c r="C167" s="12" t="n"/>
      <c r="D167" s="13" t="n"/>
      <c r="E167" s="13" t="n"/>
      <c r="F167" s="14" t="n"/>
      <c r="G167" s="15" t="n"/>
      <c r="H167" s="16">
        <f>IF(F167="","",ROUND(F167*N(G167),2))</f>
        <v/>
      </c>
      <c r="I167" s="16">
        <f>IF(F167="","",F167+N(H167))</f>
        <v/>
      </c>
      <c r="J167" s="17">
        <f>IF(F167="","",IFERROR(IF(INDEX(Kunden!$D$6:$D$205,MATCH(D167,Kunden!$A$6:$A$205,0))="",Einstellungen!$B$6,INDEX(Kunden!$D$6:$D$205,MATCH(D167,Kunden!$A$6:$A$205,0))),Einstellungen!$B$6))</f>
        <v/>
      </c>
      <c r="K167" s="18">
        <f>IF(OR(F167="",C167=""),"",C167+J167)</f>
        <v/>
      </c>
      <c r="L167" s="12" t="n"/>
      <c r="M167" s="19" t="n"/>
      <c r="N167" s="16">
        <f>IF(F167="","",IF(O167="bezahlt",0,I167-N(M167)))</f>
        <v/>
      </c>
      <c r="O167" s="11">
        <f>IF(F167="","",IF(I167&lt;0,IF(OR(L167&lt;&gt;"",M167&lt;&gt;""),"bezahlt","Gutschrift"),IF(OR(L167&lt;&gt;"",M167&lt;&gt;""),IF(OR(M167="",N(M167)&gt;=I167-0.005),"bezahlt","teilbezahlt"),IF(IF(K167="",FALSE,TODAY()&gt;K167),"überfällig","offen"))))</f>
        <v/>
      </c>
      <c r="P167" s="17">
        <f>IF(OR(F167="",K167=""),"",IF(AND(N(N167)&gt;0.005,TODAY()&gt;K167),TODAY()-K167,""))</f>
        <v/>
      </c>
      <c r="Q167" s="20">
        <f>IF(AND(A167="",F167=""),"",IF(A167="","Nummer fehlt",IF(COUNTIF($A$7:$A$506,A167)&gt;1,"Nummer doppelt",IF(AND(A167&gt;MIN($A$7:$A$506),COUNTIF($A$7:$A$506,A167-1)=0),"Lücke vor dieser Nummer",IF(C167="","Datum fehlt",IF(D167="","Kunde fehlt",IF(ISNA(MATCH(D167,Kunden!$A$6:$A$205,0)),"Kunde nicht in der Liste",IF(AND(M167&lt;&gt;"",L167=""),"Zahlungsdatum fehlt",""))))))))</f>
        <v/>
      </c>
      <c r="R167" s="13" t="n"/>
    </row>
    <row r="168">
      <c r="A168" s="10" t="n"/>
      <c r="B168" s="11">
        <f>IF(A168="","",Einstellungen!$B$4&amp;TEXT(A168,REPT("0",Einstellungen!$B$5)))</f>
        <v/>
      </c>
      <c r="C168" s="12" t="n"/>
      <c r="D168" s="13" t="n"/>
      <c r="E168" s="13" t="n"/>
      <c r="F168" s="14" t="n"/>
      <c r="G168" s="15" t="n"/>
      <c r="H168" s="16">
        <f>IF(F168="","",ROUND(F168*N(G168),2))</f>
        <v/>
      </c>
      <c r="I168" s="16">
        <f>IF(F168="","",F168+N(H168))</f>
        <v/>
      </c>
      <c r="J168" s="17">
        <f>IF(F168="","",IFERROR(IF(INDEX(Kunden!$D$6:$D$205,MATCH(D168,Kunden!$A$6:$A$205,0))="",Einstellungen!$B$6,INDEX(Kunden!$D$6:$D$205,MATCH(D168,Kunden!$A$6:$A$205,0))),Einstellungen!$B$6))</f>
        <v/>
      </c>
      <c r="K168" s="18">
        <f>IF(OR(F168="",C168=""),"",C168+J168)</f>
        <v/>
      </c>
      <c r="L168" s="12" t="n"/>
      <c r="M168" s="19" t="n"/>
      <c r="N168" s="16">
        <f>IF(F168="","",IF(O168="bezahlt",0,I168-N(M168)))</f>
        <v/>
      </c>
      <c r="O168" s="11">
        <f>IF(F168="","",IF(I168&lt;0,IF(OR(L168&lt;&gt;"",M168&lt;&gt;""),"bezahlt","Gutschrift"),IF(OR(L168&lt;&gt;"",M168&lt;&gt;""),IF(OR(M168="",N(M168)&gt;=I168-0.005),"bezahlt","teilbezahlt"),IF(IF(K168="",FALSE,TODAY()&gt;K168),"überfällig","offen"))))</f>
        <v/>
      </c>
      <c r="P168" s="17">
        <f>IF(OR(F168="",K168=""),"",IF(AND(N(N168)&gt;0.005,TODAY()&gt;K168),TODAY()-K168,""))</f>
        <v/>
      </c>
      <c r="Q168" s="20">
        <f>IF(AND(A168="",F168=""),"",IF(A168="","Nummer fehlt",IF(COUNTIF($A$7:$A$506,A168)&gt;1,"Nummer doppelt",IF(AND(A168&gt;MIN($A$7:$A$506),COUNTIF($A$7:$A$506,A168-1)=0),"Lücke vor dieser Nummer",IF(C168="","Datum fehlt",IF(D168="","Kunde fehlt",IF(ISNA(MATCH(D168,Kunden!$A$6:$A$205,0)),"Kunde nicht in der Liste",IF(AND(M168&lt;&gt;"",L168=""),"Zahlungsdatum fehlt",""))))))))</f>
        <v/>
      </c>
      <c r="R168" s="13" t="n"/>
    </row>
    <row r="169">
      <c r="A169" s="10" t="n"/>
      <c r="B169" s="11">
        <f>IF(A169="","",Einstellungen!$B$4&amp;TEXT(A169,REPT("0",Einstellungen!$B$5)))</f>
        <v/>
      </c>
      <c r="C169" s="12" t="n"/>
      <c r="D169" s="13" t="n"/>
      <c r="E169" s="13" t="n"/>
      <c r="F169" s="14" t="n"/>
      <c r="G169" s="15" t="n"/>
      <c r="H169" s="16">
        <f>IF(F169="","",ROUND(F169*N(G169),2))</f>
        <v/>
      </c>
      <c r="I169" s="16">
        <f>IF(F169="","",F169+N(H169))</f>
        <v/>
      </c>
      <c r="J169" s="17">
        <f>IF(F169="","",IFERROR(IF(INDEX(Kunden!$D$6:$D$205,MATCH(D169,Kunden!$A$6:$A$205,0))="",Einstellungen!$B$6,INDEX(Kunden!$D$6:$D$205,MATCH(D169,Kunden!$A$6:$A$205,0))),Einstellungen!$B$6))</f>
        <v/>
      </c>
      <c r="K169" s="18">
        <f>IF(OR(F169="",C169=""),"",C169+J169)</f>
        <v/>
      </c>
      <c r="L169" s="12" t="n"/>
      <c r="M169" s="19" t="n"/>
      <c r="N169" s="16">
        <f>IF(F169="","",IF(O169="bezahlt",0,I169-N(M169)))</f>
        <v/>
      </c>
      <c r="O169" s="11">
        <f>IF(F169="","",IF(I169&lt;0,IF(OR(L169&lt;&gt;"",M169&lt;&gt;""),"bezahlt","Gutschrift"),IF(OR(L169&lt;&gt;"",M169&lt;&gt;""),IF(OR(M169="",N(M169)&gt;=I169-0.005),"bezahlt","teilbezahlt"),IF(IF(K169="",FALSE,TODAY()&gt;K169),"überfällig","offen"))))</f>
        <v/>
      </c>
      <c r="P169" s="17">
        <f>IF(OR(F169="",K169=""),"",IF(AND(N(N169)&gt;0.005,TODAY()&gt;K169),TODAY()-K169,""))</f>
        <v/>
      </c>
      <c r="Q169" s="20">
        <f>IF(AND(A169="",F169=""),"",IF(A169="","Nummer fehlt",IF(COUNTIF($A$7:$A$506,A169)&gt;1,"Nummer doppelt",IF(AND(A169&gt;MIN($A$7:$A$506),COUNTIF($A$7:$A$506,A169-1)=0),"Lücke vor dieser Nummer",IF(C169="","Datum fehlt",IF(D169="","Kunde fehlt",IF(ISNA(MATCH(D169,Kunden!$A$6:$A$205,0)),"Kunde nicht in der Liste",IF(AND(M169&lt;&gt;"",L169=""),"Zahlungsdatum fehlt",""))))))))</f>
        <v/>
      </c>
      <c r="R169" s="13" t="n"/>
    </row>
    <row r="170">
      <c r="A170" s="10" t="n"/>
      <c r="B170" s="11">
        <f>IF(A170="","",Einstellungen!$B$4&amp;TEXT(A170,REPT("0",Einstellungen!$B$5)))</f>
        <v/>
      </c>
      <c r="C170" s="12" t="n"/>
      <c r="D170" s="13" t="n"/>
      <c r="E170" s="13" t="n"/>
      <c r="F170" s="14" t="n"/>
      <c r="G170" s="15" t="n"/>
      <c r="H170" s="16">
        <f>IF(F170="","",ROUND(F170*N(G170),2))</f>
        <v/>
      </c>
      <c r="I170" s="16">
        <f>IF(F170="","",F170+N(H170))</f>
        <v/>
      </c>
      <c r="J170" s="17">
        <f>IF(F170="","",IFERROR(IF(INDEX(Kunden!$D$6:$D$205,MATCH(D170,Kunden!$A$6:$A$205,0))="",Einstellungen!$B$6,INDEX(Kunden!$D$6:$D$205,MATCH(D170,Kunden!$A$6:$A$205,0))),Einstellungen!$B$6))</f>
        <v/>
      </c>
      <c r="K170" s="18">
        <f>IF(OR(F170="",C170=""),"",C170+J170)</f>
        <v/>
      </c>
      <c r="L170" s="12" t="n"/>
      <c r="M170" s="19" t="n"/>
      <c r="N170" s="16">
        <f>IF(F170="","",IF(O170="bezahlt",0,I170-N(M170)))</f>
        <v/>
      </c>
      <c r="O170" s="11">
        <f>IF(F170="","",IF(I170&lt;0,IF(OR(L170&lt;&gt;"",M170&lt;&gt;""),"bezahlt","Gutschrift"),IF(OR(L170&lt;&gt;"",M170&lt;&gt;""),IF(OR(M170="",N(M170)&gt;=I170-0.005),"bezahlt","teilbezahlt"),IF(IF(K170="",FALSE,TODAY()&gt;K170),"überfällig","offen"))))</f>
        <v/>
      </c>
      <c r="P170" s="17">
        <f>IF(OR(F170="",K170=""),"",IF(AND(N(N170)&gt;0.005,TODAY()&gt;K170),TODAY()-K170,""))</f>
        <v/>
      </c>
      <c r="Q170" s="20">
        <f>IF(AND(A170="",F170=""),"",IF(A170="","Nummer fehlt",IF(COUNTIF($A$7:$A$506,A170)&gt;1,"Nummer doppelt",IF(AND(A170&gt;MIN($A$7:$A$506),COUNTIF($A$7:$A$506,A170-1)=0),"Lücke vor dieser Nummer",IF(C170="","Datum fehlt",IF(D170="","Kunde fehlt",IF(ISNA(MATCH(D170,Kunden!$A$6:$A$205,0)),"Kunde nicht in der Liste",IF(AND(M170&lt;&gt;"",L170=""),"Zahlungsdatum fehlt",""))))))))</f>
        <v/>
      </c>
      <c r="R170" s="13" t="n"/>
    </row>
    <row r="171">
      <c r="A171" s="10" t="n"/>
      <c r="B171" s="11">
        <f>IF(A171="","",Einstellungen!$B$4&amp;TEXT(A171,REPT("0",Einstellungen!$B$5)))</f>
        <v/>
      </c>
      <c r="C171" s="12" t="n"/>
      <c r="D171" s="13" t="n"/>
      <c r="E171" s="13" t="n"/>
      <c r="F171" s="14" t="n"/>
      <c r="G171" s="15" t="n"/>
      <c r="H171" s="16">
        <f>IF(F171="","",ROUND(F171*N(G171),2))</f>
        <v/>
      </c>
      <c r="I171" s="16">
        <f>IF(F171="","",F171+N(H171))</f>
        <v/>
      </c>
      <c r="J171" s="17">
        <f>IF(F171="","",IFERROR(IF(INDEX(Kunden!$D$6:$D$205,MATCH(D171,Kunden!$A$6:$A$205,0))="",Einstellungen!$B$6,INDEX(Kunden!$D$6:$D$205,MATCH(D171,Kunden!$A$6:$A$205,0))),Einstellungen!$B$6))</f>
        <v/>
      </c>
      <c r="K171" s="18">
        <f>IF(OR(F171="",C171=""),"",C171+J171)</f>
        <v/>
      </c>
      <c r="L171" s="12" t="n"/>
      <c r="M171" s="19" t="n"/>
      <c r="N171" s="16">
        <f>IF(F171="","",IF(O171="bezahlt",0,I171-N(M171)))</f>
        <v/>
      </c>
      <c r="O171" s="11">
        <f>IF(F171="","",IF(I171&lt;0,IF(OR(L171&lt;&gt;"",M171&lt;&gt;""),"bezahlt","Gutschrift"),IF(OR(L171&lt;&gt;"",M171&lt;&gt;""),IF(OR(M171="",N(M171)&gt;=I171-0.005),"bezahlt","teilbezahlt"),IF(IF(K171="",FALSE,TODAY()&gt;K171),"überfällig","offen"))))</f>
        <v/>
      </c>
      <c r="P171" s="17">
        <f>IF(OR(F171="",K171=""),"",IF(AND(N(N171)&gt;0.005,TODAY()&gt;K171),TODAY()-K171,""))</f>
        <v/>
      </c>
      <c r="Q171" s="20">
        <f>IF(AND(A171="",F171=""),"",IF(A171="","Nummer fehlt",IF(COUNTIF($A$7:$A$506,A171)&gt;1,"Nummer doppelt",IF(AND(A171&gt;MIN($A$7:$A$506),COUNTIF($A$7:$A$506,A171-1)=0),"Lücke vor dieser Nummer",IF(C171="","Datum fehlt",IF(D171="","Kunde fehlt",IF(ISNA(MATCH(D171,Kunden!$A$6:$A$205,0)),"Kunde nicht in der Liste",IF(AND(M171&lt;&gt;"",L171=""),"Zahlungsdatum fehlt",""))))))))</f>
        <v/>
      </c>
      <c r="R171" s="13" t="n"/>
    </row>
    <row r="172">
      <c r="A172" s="10" t="n"/>
      <c r="B172" s="11">
        <f>IF(A172="","",Einstellungen!$B$4&amp;TEXT(A172,REPT("0",Einstellungen!$B$5)))</f>
        <v/>
      </c>
      <c r="C172" s="12" t="n"/>
      <c r="D172" s="13" t="n"/>
      <c r="E172" s="13" t="n"/>
      <c r="F172" s="14" t="n"/>
      <c r="G172" s="15" t="n"/>
      <c r="H172" s="16">
        <f>IF(F172="","",ROUND(F172*N(G172),2))</f>
        <v/>
      </c>
      <c r="I172" s="16">
        <f>IF(F172="","",F172+N(H172))</f>
        <v/>
      </c>
      <c r="J172" s="17">
        <f>IF(F172="","",IFERROR(IF(INDEX(Kunden!$D$6:$D$205,MATCH(D172,Kunden!$A$6:$A$205,0))="",Einstellungen!$B$6,INDEX(Kunden!$D$6:$D$205,MATCH(D172,Kunden!$A$6:$A$205,0))),Einstellungen!$B$6))</f>
        <v/>
      </c>
      <c r="K172" s="18">
        <f>IF(OR(F172="",C172=""),"",C172+J172)</f>
        <v/>
      </c>
      <c r="L172" s="12" t="n"/>
      <c r="M172" s="19" t="n"/>
      <c r="N172" s="16">
        <f>IF(F172="","",IF(O172="bezahlt",0,I172-N(M172)))</f>
        <v/>
      </c>
      <c r="O172" s="11">
        <f>IF(F172="","",IF(I172&lt;0,IF(OR(L172&lt;&gt;"",M172&lt;&gt;""),"bezahlt","Gutschrift"),IF(OR(L172&lt;&gt;"",M172&lt;&gt;""),IF(OR(M172="",N(M172)&gt;=I172-0.005),"bezahlt","teilbezahlt"),IF(IF(K172="",FALSE,TODAY()&gt;K172),"überfällig","offen"))))</f>
        <v/>
      </c>
      <c r="P172" s="17">
        <f>IF(OR(F172="",K172=""),"",IF(AND(N(N172)&gt;0.005,TODAY()&gt;K172),TODAY()-K172,""))</f>
        <v/>
      </c>
      <c r="Q172" s="20">
        <f>IF(AND(A172="",F172=""),"",IF(A172="","Nummer fehlt",IF(COUNTIF($A$7:$A$506,A172)&gt;1,"Nummer doppelt",IF(AND(A172&gt;MIN($A$7:$A$506),COUNTIF($A$7:$A$506,A172-1)=0),"Lücke vor dieser Nummer",IF(C172="","Datum fehlt",IF(D172="","Kunde fehlt",IF(ISNA(MATCH(D172,Kunden!$A$6:$A$205,0)),"Kunde nicht in der Liste",IF(AND(M172&lt;&gt;"",L172=""),"Zahlungsdatum fehlt",""))))))))</f>
        <v/>
      </c>
      <c r="R172" s="13" t="n"/>
    </row>
    <row r="173">
      <c r="A173" s="10" t="n"/>
      <c r="B173" s="11">
        <f>IF(A173="","",Einstellungen!$B$4&amp;TEXT(A173,REPT("0",Einstellungen!$B$5)))</f>
        <v/>
      </c>
      <c r="C173" s="12" t="n"/>
      <c r="D173" s="13" t="n"/>
      <c r="E173" s="13" t="n"/>
      <c r="F173" s="14" t="n"/>
      <c r="G173" s="15" t="n"/>
      <c r="H173" s="16">
        <f>IF(F173="","",ROUND(F173*N(G173),2))</f>
        <v/>
      </c>
      <c r="I173" s="16">
        <f>IF(F173="","",F173+N(H173))</f>
        <v/>
      </c>
      <c r="J173" s="17">
        <f>IF(F173="","",IFERROR(IF(INDEX(Kunden!$D$6:$D$205,MATCH(D173,Kunden!$A$6:$A$205,0))="",Einstellungen!$B$6,INDEX(Kunden!$D$6:$D$205,MATCH(D173,Kunden!$A$6:$A$205,0))),Einstellungen!$B$6))</f>
        <v/>
      </c>
      <c r="K173" s="18">
        <f>IF(OR(F173="",C173=""),"",C173+J173)</f>
        <v/>
      </c>
      <c r="L173" s="12" t="n"/>
      <c r="M173" s="19" t="n"/>
      <c r="N173" s="16">
        <f>IF(F173="","",IF(O173="bezahlt",0,I173-N(M173)))</f>
        <v/>
      </c>
      <c r="O173" s="11">
        <f>IF(F173="","",IF(I173&lt;0,IF(OR(L173&lt;&gt;"",M173&lt;&gt;""),"bezahlt","Gutschrift"),IF(OR(L173&lt;&gt;"",M173&lt;&gt;""),IF(OR(M173="",N(M173)&gt;=I173-0.005),"bezahlt","teilbezahlt"),IF(IF(K173="",FALSE,TODAY()&gt;K173),"überfällig","offen"))))</f>
        <v/>
      </c>
      <c r="P173" s="17">
        <f>IF(OR(F173="",K173=""),"",IF(AND(N(N173)&gt;0.005,TODAY()&gt;K173),TODAY()-K173,""))</f>
        <v/>
      </c>
      <c r="Q173" s="20">
        <f>IF(AND(A173="",F173=""),"",IF(A173="","Nummer fehlt",IF(COUNTIF($A$7:$A$506,A173)&gt;1,"Nummer doppelt",IF(AND(A173&gt;MIN($A$7:$A$506),COUNTIF($A$7:$A$506,A173-1)=0),"Lücke vor dieser Nummer",IF(C173="","Datum fehlt",IF(D173="","Kunde fehlt",IF(ISNA(MATCH(D173,Kunden!$A$6:$A$205,0)),"Kunde nicht in der Liste",IF(AND(M173&lt;&gt;"",L173=""),"Zahlungsdatum fehlt",""))))))))</f>
        <v/>
      </c>
      <c r="R173" s="13" t="n"/>
    </row>
    <row r="174">
      <c r="A174" s="10" t="n"/>
      <c r="B174" s="11">
        <f>IF(A174="","",Einstellungen!$B$4&amp;TEXT(A174,REPT("0",Einstellungen!$B$5)))</f>
        <v/>
      </c>
      <c r="C174" s="12" t="n"/>
      <c r="D174" s="13" t="n"/>
      <c r="E174" s="13" t="n"/>
      <c r="F174" s="14" t="n"/>
      <c r="G174" s="15" t="n"/>
      <c r="H174" s="16">
        <f>IF(F174="","",ROUND(F174*N(G174),2))</f>
        <v/>
      </c>
      <c r="I174" s="16">
        <f>IF(F174="","",F174+N(H174))</f>
        <v/>
      </c>
      <c r="J174" s="17">
        <f>IF(F174="","",IFERROR(IF(INDEX(Kunden!$D$6:$D$205,MATCH(D174,Kunden!$A$6:$A$205,0))="",Einstellungen!$B$6,INDEX(Kunden!$D$6:$D$205,MATCH(D174,Kunden!$A$6:$A$205,0))),Einstellungen!$B$6))</f>
        <v/>
      </c>
      <c r="K174" s="18">
        <f>IF(OR(F174="",C174=""),"",C174+J174)</f>
        <v/>
      </c>
      <c r="L174" s="12" t="n"/>
      <c r="M174" s="19" t="n"/>
      <c r="N174" s="16">
        <f>IF(F174="","",IF(O174="bezahlt",0,I174-N(M174)))</f>
        <v/>
      </c>
      <c r="O174" s="11">
        <f>IF(F174="","",IF(I174&lt;0,IF(OR(L174&lt;&gt;"",M174&lt;&gt;""),"bezahlt","Gutschrift"),IF(OR(L174&lt;&gt;"",M174&lt;&gt;""),IF(OR(M174="",N(M174)&gt;=I174-0.005),"bezahlt","teilbezahlt"),IF(IF(K174="",FALSE,TODAY()&gt;K174),"überfällig","offen"))))</f>
        <v/>
      </c>
      <c r="P174" s="17">
        <f>IF(OR(F174="",K174=""),"",IF(AND(N(N174)&gt;0.005,TODAY()&gt;K174),TODAY()-K174,""))</f>
        <v/>
      </c>
      <c r="Q174" s="20">
        <f>IF(AND(A174="",F174=""),"",IF(A174="","Nummer fehlt",IF(COUNTIF($A$7:$A$506,A174)&gt;1,"Nummer doppelt",IF(AND(A174&gt;MIN($A$7:$A$506),COUNTIF($A$7:$A$506,A174-1)=0),"Lücke vor dieser Nummer",IF(C174="","Datum fehlt",IF(D174="","Kunde fehlt",IF(ISNA(MATCH(D174,Kunden!$A$6:$A$205,0)),"Kunde nicht in der Liste",IF(AND(M174&lt;&gt;"",L174=""),"Zahlungsdatum fehlt",""))))))))</f>
        <v/>
      </c>
      <c r="R174" s="13" t="n"/>
    </row>
    <row r="175">
      <c r="A175" s="10" t="n"/>
      <c r="B175" s="11">
        <f>IF(A175="","",Einstellungen!$B$4&amp;TEXT(A175,REPT("0",Einstellungen!$B$5)))</f>
        <v/>
      </c>
      <c r="C175" s="12" t="n"/>
      <c r="D175" s="13" t="n"/>
      <c r="E175" s="13" t="n"/>
      <c r="F175" s="14" t="n"/>
      <c r="G175" s="15" t="n"/>
      <c r="H175" s="16">
        <f>IF(F175="","",ROUND(F175*N(G175),2))</f>
        <v/>
      </c>
      <c r="I175" s="16">
        <f>IF(F175="","",F175+N(H175))</f>
        <v/>
      </c>
      <c r="J175" s="17">
        <f>IF(F175="","",IFERROR(IF(INDEX(Kunden!$D$6:$D$205,MATCH(D175,Kunden!$A$6:$A$205,0))="",Einstellungen!$B$6,INDEX(Kunden!$D$6:$D$205,MATCH(D175,Kunden!$A$6:$A$205,0))),Einstellungen!$B$6))</f>
        <v/>
      </c>
      <c r="K175" s="18">
        <f>IF(OR(F175="",C175=""),"",C175+J175)</f>
        <v/>
      </c>
      <c r="L175" s="12" t="n"/>
      <c r="M175" s="19" t="n"/>
      <c r="N175" s="16">
        <f>IF(F175="","",IF(O175="bezahlt",0,I175-N(M175)))</f>
        <v/>
      </c>
      <c r="O175" s="11">
        <f>IF(F175="","",IF(I175&lt;0,IF(OR(L175&lt;&gt;"",M175&lt;&gt;""),"bezahlt","Gutschrift"),IF(OR(L175&lt;&gt;"",M175&lt;&gt;""),IF(OR(M175="",N(M175)&gt;=I175-0.005),"bezahlt","teilbezahlt"),IF(IF(K175="",FALSE,TODAY()&gt;K175),"überfällig","offen"))))</f>
        <v/>
      </c>
      <c r="P175" s="17">
        <f>IF(OR(F175="",K175=""),"",IF(AND(N(N175)&gt;0.005,TODAY()&gt;K175),TODAY()-K175,""))</f>
        <v/>
      </c>
      <c r="Q175" s="20">
        <f>IF(AND(A175="",F175=""),"",IF(A175="","Nummer fehlt",IF(COUNTIF($A$7:$A$506,A175)&gt;1,"Nummer doppelt",IF(AND(A175&gt;MIN($A$7:$A$506),COUNTIF($A$7:$A$506,A175-1)=0),"Lücke vor dieser Nummer",IF(C175="","Datum fehlt",IF(D175="","Kunde fehlt",IF(ISNA(MATCH(D175,Kunden!$A$6:$A$205,0)),"Kunde nicht in der Liste",IF(AND(M175&lt;&gt;"",L175=""),"Zahlungsdatum fehlt",""))))))))</f>
        <v/>
      </c>
      <c r="R175" s="13" t="n"/>
    </row>
    <row r="176">
      <c r="A176" s="10" t="n"/>
      <c r="B176" s="11">
        <f>IF(A176="","",Einstellungen!$B$4&amp;TEXT(A176,REPT("0",Einstellungen!$B$5)))</f>
        <v/>
      </c>
      <c r="C176" s="12" t="n"/>
      <c r="D176" s="13" t="n"/>
      <c r="E176" s="13" t="n"/>
      <c r="F176" s="14" t="n"/>
      <c r="G176" s="15" t="n"/>
      <c r="H176" s="16">
        <f>IF(F176="","",ROUND(F176*N(G176),2))</f>
        <v/>
      </c>
      <c r="I176" s="16">
        <f>IF(F176="","",F176+N(H176))</f>
        <v/>
      </c>
      <c r="J176" s="17">
        <f>IF(F176="","",IFERROR(IF(INDEX(Kunden!$D$6:$D$205,MATCH(D176,Kunden!$A$6:$A$205,0))="",Einstellungen!$B$6,INDEX(Kunden!$D$6:$D$205,MATCH(D176,Kunden!$A$6:$A$205,0))),Einstellungen!$B$6))</f>
        <v/>
      </c>
      <c r="K176" s="18">
        <f>IF(OR(F176="",C176=""),"",C176+J176)</f>
        <v/>
      </c>
      <c r="L176" s="12" t="n"/>
      <c r="M176" s="19" t="n"/>
      <c r="N176" s="16">
        <f>IF(F176="","",IF(O176="bezahlt",0,I176-N(M176)))</f>
        <v/>
      </c>
      <c r="O176" s="11">
        <f>IF(F176="","",IF(I176&lt;0,IF(OR(L176&lt;&gt;"",M176&lt;&gt;""),"bezahlt","Gutschrift"),IF(OR(L176&lt;&gt;"",M176&lt;&gt;""),IF(OR(M176="",N(M176)&gt;=I176-0.005),"bezahlt","teilbezahlt"),IF(IF(K176="",FALSE,TODAY()&gt;K176),"überfällig","offen"))))</f>
        <v/>
      </c>
      <c r="P176" s="17">
        <f>IF(OR(F176="",K176=""),"",IF(AND(N(N176)&gt;0.005,TODAY()&gt;K176),TODAY()-K176,""))</f>
        <v/>
      </c>
      <c r="Q176" s="20">
        <f>IF(AND(A176="",F176=""),"",IF(A176="","Nummer fehlt",IF(COUNTIF($A$7:$A$506,A176)&gt;1,"Nummer doppelt",IF(AND(A176&gt;MIN($A$7:$A$506),COUNTIF($A$7:$A$506,A176-1)=0),"Lücke vor dieser Nummer",IF(C176="","Datum fehlt",IF(D176="","Kunde fehlt",IF(ISNA(MATCH(D176,Kunden!$A$6:$A$205,0)),"Kunde nicht in der Liste",IF(AND(M176&lt;&gt;"",L176=""),"Zahlungsdatum fehlt",""))))))))</f>
        <v/>
      </c>
      <c r="R176" s="13" t="n"/>
    </row>
    <row r="177">
      <c r="A177" s="10" t="n"/>
      <c r="B177" s="11">
        <f>IF(A177="","",Einstellungen!$B$4&amp;TEXT(A177,REPT("0",Einstellungen!$B$5)))</f>
        <v/>
      </c>
      <c r="C177" s="12" t="n"/>
      <c r="D177" s="13" t="n"/>
      <c r="E177" s="13" t="n"/>
      <c r="F177" s="14" t="n"/>
      <c r="G177" s="15" t="n"/>
      <c r="H177" s="16">
        <f>IF(F177="","",ROUND(F177*N(G177),2))</f>
        <v/>
      </c>
      <c r="I177" s="16">
        <f>IF(F177="","",F177+N(H177))</f>
        <v/>
      </c>
      <c r="J177" s="17">
        <f>IF(F177="","",IFERROR(IF(INDEX(Kunden!$D$6:$D$205,MATCH(D177,Kunden!$A$6:$A$205,0))="",Einstellungen!$B$6,INDEX(Kunden!$D$6:$D$205,MATCH(D177,Kunden!$A$6:$A$205,0))),Einstellungen!$B$6))</f>
        <v/>
      </c>
      <c r="K177" s="18">
        <f>IF(OR(F177="",C177=""),"",C177+J177)</f>
        <v/>
      </c>
      <c r="L177" s="12" t="n"/>
      <c r="M177" s="19" t="n"/>
      <c r="N177" s="16">
        <f>IF(F177="","",IF(O177="bezahlt",0,I177-N(M177)))</f>
        <v/>
      </c>
      <c r="O177" s="11">
        <f>IF(F177="","",IF(I177&lt;0,IF(OR(L177&lt;&gt;"",M177&lt;&gt;""),"bezahlt","Gutschrift"),IF(OR(L177&lt;&gt;"",M177&lt;&gt;""),IF(OR(M177="",N(M177)&gt;=I177-0.005),"bezahlt","teilbezahlt"),IF(IF(K177="",FALSE,TODAY()&gt;K177),"überfällig","offen"))))</f>
        <v/>
      </c>
      <c r="P177" s="17">
        <f>IF(OR(F177="",K177=""),"",IF(AND(N(N177)&gt;0.005,TODAY()&gt;K177),TODAY()-K177,""))</f>
        <v/>
      </c>
      <c r="Q177" s="20">
        <f>IF(AND(A177="",F177=""),"",IF(A177="","Nummer fehlt",IF(COUNTIF($A$7:$A$506,A177)&gt;1,"Nummer doppelt",IF(AND(A177&gt;MIN($A$7:$A$506),COUNTIF($A$7:$A$506,A177-1)=0),"Lücke vor dieser Nummer",IF(C177="","Datum fehlt",IF(D177="","Kunde fehlt",IF(ISNA(MATCH(D177,Kunden!$A$6:$A$205,0)),"Kunde nicht in der Liste",IF(AND(M177&lt;&gt;"",L177=""),"Zahlungsdatum fehlt",""))))))))</f>
        <v/>
      </c>
      <c r="R177" s="13" t="n"/>
    </row>
    <row r="178">
      <c r="A178" s="10" t="n"/>
      <c r="B178" s="11">
        <f>IF(A178="","",Einstellungen!$B$4&amp;TEXT(A178,REPT("0",Einstellungen!$B$5)))</f>
        <v/>
      </c>
      <c r="C178" s="12" t="n"/>
      <c r="D178" s="13" t="n"/>
      <c r="E178" s="13" t="n"/>
      <c r="F178" s="14" t="n"/>
      <c r="G178" s="15" t="n"/>
      <c r="H178" s="16">
        <f>IF(F178="","",ROUND(F178*N(G178),2))</f>
        <v/>
      </c>
      <c r="I178" s="16">
        <f>IF(F178="","",F178+N(H178))</f>
        <v/>
      </c>
      <c r="J178" s="17">
        <f>IF(F178="","",IFERROR(IF(INDEX(Kunden!$D$6:$D$205,MATCH(D178,Kunden!$A$6:$A$205,0))="",Einstellungen!$B$6,INDEX(Kunden!$D$6:$D$205,MATCH(D178,Kunden!$A$6:$A$205,0))),Einstellungen!$B$6))</f>
        <v/>
      </c>
      <c r="K178" s="18">
        <f>IF(OR(F178="",C178=""),"",C178+J178)</f>
        <v/>
      </c>
      <c r="L178" s="12" t="n"/>
      <c r="M178" s="19" t="n"/>
      <c r="N178" s="16">
        <f>IF(F178="","",IF(O178="bezahlt",0,I178-N(M178)))</f>
        <v/>
      </c>
      <c r="O178" s="11">
        <f>IF(F178="","",IF(I178&lt;0,IF(OR(L178&lt;&gt;"",M178&lt;&gt;""),"bezahlt","Gutschrift"),IF(OR(L178&lt;&gt;"",M178&lt;&gt;""),IF(OR(M178="",N(M178)&gt;=I178-0.005),"bezahlt","teilbezahlt"),IF(IF(K178="",FALSE,TODAY()&gt;K178),"überfällig","offen"))))</f>
        <v/>
      </c>
      <c r="P178" s="17">
        <f>IF(OR(F178="",K178=""),"",IF(AND(N(N178)&gt;0.005,TODAY()&gt;K178),TODAY()-K178,""))</f>
        <v/>
      </c>
      <c r="Q178" s="20">
        <f>IF(AND(A178="",F178=""),"",IF(A178="","Nummer fehlt",IF(COUNTIF($A$7:$A$506,A178)&gt;1,"Nummer doppelt",IF(AND(A178&gt;MIN($A$7:$A$506),COUNTIF($A$7:$A$506,A178-1)=0),"Lücke vor dieser Nummer",IF(C178="","Datum fehlt",IF(D178="","Kunde fehlt",IF(ISNA(MATCH(D178,Kunden!$A$6:$A$205,0)),"Kunde nicht in der Liste",IF(AND(M178&lt;&gt;"",L178=""),"Zahlungsdatum fehlt",""))))))))</f>
        <v/>
      </c>
      <c r="R178" s="13" t="n"/>
    </row>
    <row r="179">
      <c r="A179" s="10" t="n"/>
      <c r="B179" s="11">
        <f>IF(A179="","",Einstellungen!$B$4&amp;TEXT(A179,REPT("0",Einstellungen!$B$5)))</f>
        <v/>
      </c>
      <c r="C179" s="12" t="n"/>
      <c r="D179" s="13" t="n"/>
      <c r="E179" s="13" t="n"/>
      <c r="F179" s="14" t="n"/>
      <c r="G179" s="15" t="n"/>
      <c r="H179" s="16">
        <f>IF(F179="","",ROUND(F179*N(G179),2))</f>
        <v/>
      </c>
      <c r="I179" s="16">
        <f>IF(F179="","",F179+N(H179))</f>
        <v/>
      </c>
      <c r="J179" s="17">
        <f>IF(F179="","",IFERROR(IF(INDEX(Kunden!$D$6:$D$205,MATCH(D179,Kunden!$A$6:$A$205,0))="",Einstellungen!$B$6,INDEX(Kunden!$D$6:$D$205,MATCH(D179,Kunden!$A$6:$A$205,0))),Einstellungen!$B$6))</f>
        <v/>
      </c>
      <c r="K179" s="18">
        <f>IF(OR(F179="",C179=""),"",C179+J179)</f>
        <v/>
      </c>
      <c r="L179" s="12" t="n"/>
      <c r="M179" s="19" t="n"/>
      <c r="N179" s="16">
        <f>IF(F179="","",IF(O179="bezahlt",0,I179-N(M179)))</f>
        <v/>
      </c>
      <c r="O179" s="11">
        <f>IF(F179="","",IF(I179&lt;0,IF(OR(L179&lt;&gt;"",M179&lt;&gt;""),"bezahlt","Gutschrift"),IF(OR(L179&lt;&gt;"",M179&lt;&gt;""),IF(OR(M179="",N(M179)&gt;=I179-0.005),"bezahlt","teilbezahlt"),IF(IF(K179="",FALSE,TODAY()&gt;K179),"überfällig","offen"))))</f>
        <v/>
      </c>
      <c r="P179" s="17">
        <f>IF(OR(F179="",K179=""),"",IF(AND(N(N179)&gt;0.005,TODAY()&gt;K179),TODAY()-K179,""))</f>
        <v/>
      </c>
      <c r="Q179" s="20">
        <f>IF(AND(A179="",F179=""),"",IF(A179="","Nummer fehlt",IF(COUNTIF($A$7:$A$506,A179)&gt;1,"Nummer doppelt",IF(AND(A179&gt;MIN($A$7:$A$506),COUNTIF($A$7:$A$506,A179-1)=0),"Lücke vor dieser Nummer",IF(C179="","Datum fehlt",IF(D179="","Kunde fehlt",IF(ISNA(MATCH(D179,Kunden!$A$6:$A$205,0)),"Kunde nicht in der Liste",IF(AND(M179&lt;&gt;"",L179=""),"Zahlungsdatum fehlt",""))))))))</f>
        <v/>
      </c>
      <c r="R179" s="13" t="n"/>
    </row>
    <row r="180">
      <c r="A180" s="10" t="n"/>
      <c r="B180" s="11">
        <f>IF(A180="","",Einstellungen!$B$4&amp;TEXT(A180,REPT("0",Einstellungen!$B$5)))</f>
        <v/>
      </c>
      <c r="C180" s="12" t="n"/>
      <c r="D180" s="13" t="n"/>
      <c r="E180" s="13" t="n"/>
      <c r="F180" s="14" t="n"/>
      <c r="G180" s="15" t="n"/>
      <c r="H180" s="16">
        <f>IF(F180="","",ROUND(F180*N(G180),2))</f>
        <v/>
      </c>
      <c r="I180" s="16">
        <f>IF(F180="","",F180+N(H180))</f>
        <v/>
      </c>
      <c r="J180" s="17">
        <f>IF(F180="","",IFERROR(IF(INDEX(Kunden!$D$6:$D$205,MATCH(D180,Kunden!$A$6:$A$205,0))="",Einstellungen!$B$6,INDEX(Kunden!$D$6:$D$205,MATCH(D180,Kunden!$A$6:$A$205,0))),Einstellungen!$B$6))</f>
        <v/>
      </c>
      <c r="K180" s="18">
        <f>IF(OR(F180="",C180=""),"",C180+J180)</f>
        <v/>
      </c>
      <c r="L180" s="12" t="n"/>
      <c r="M180" s="19" t="n"/>
      <c r="N180" s="16">
        <f>IF(F180="","",IF(O180="bezahlt",0,I180-N(M180)))</f>
        <v/>
      </c>
      <c r="O180" s="11">
        <f>IF(F180="","",IF(I180&lt;0,IF(OR(L180&lt;&gt;"",M180&lt;&gt;""),"bezahlt","Gutschrift"),IF(OR(L180&lt;&gt;"",M180&lt;&gt;""),IF(OR(M180="",N(M180)&gt;=I180-0.005),"bezahlt","teilbezahlt"),IF(IF(K180="",FALSE,TODAY()&gt;K180),"überfällig","offen"))))</f>
        <v/>
      </c>
      <c r="P180" s="17">
        <f>IF(OR(F180="",K180=""),"",IF(AND(N(N180)&gt;0.005,TODAY()&gt;K180),TODAY()-K180,""))</f>
        <v/>
      </c>
      <c r="Q180" s="20">
        <f>IF(AND(A180="",F180=""),"",IF(A180="","Nummer fehlt",IF(COUNTIF($A$7:$A$506,A180)&gt;1,"Nummer doppelt",IF(AND(A180&gt;MIN($A$7:$A$506),COUNTIF($A$7:$A$506,A180-1)=0),"Lücke vor dieser Nummer",IF(C180="","Datum fehlt",IF(D180="","Kunde fehlt",IF(ISNA(MATCH(D180,Kunden!$A$6:$A$205,0)),"Kunde nicht in der Liste",IF(AND(M180&lt;&gt;"",L180=""),"Zahlungsdatum fehlt",""))))))))</f>
        <v/>
      </c>
      <c r="R180" s="13" t="n"/>
    </row>
    <row r="181">
      <c r="A181" s="10" t="n"/>
      <c r="B181" s="11">
        <f>IF(A181="","",Einstellungen!$B$4&amp;TEXT(A181,REPT("0",Einstellungen!$B$5)))</f>
        <v/>
      </c>
      <c r="C181" s="12" t="n"/>
      <c r="D181" s="13" t="n"/>
      <c r="E181" s="13" t="n"/>
      <c r="F181" s="14" t="n"/>
      <c r="G181" s="15" t="n"/>
      <c r="H181" s="16">
        <f>IF(F181="","",ROUND(F181*N(G181),2))</f>
        <v/>
      </c>
      <c r="I181" s="16">
        <f>IF(F181="","",F181+N(H181))</f>
        <v/>
      </c>
      <c r="J181" s="17">
        <f>IF(F181="","",IFERROR(IF(INDEX(Kunden!$D$6:$D$205,MATCH(D181,Kunden!$A$6:$A$205,0))="",Einstellungen!$B$6,INDEX(Kunden!$D$6:$D$205,MATCH(D181,Kunden!$A$6:$A$205,0))),Einstellungen!$B$6))</f>
        <v/>
      </c>
      <c r="K181" s="18">
        <f>IF(OR(F181="",C181=""),"",C181+J181)</f>
        <v/>
      </c>
      <c r="L181" s="12" t="n"/>
      <c r="M181" s="19" t="n"/>
      <c r="N181" s="16">
        <f>IF(F181="","",IF(O181="bezahlt",0,I181-N(M181)))</f>
        <v/>
      </c>
      <c r="O181" s="11">
        <f>IF(F181="","",IF(I181&lt;0,IF(OR(L181&lt;&gt;"",M181&lt;&gt;""),"bezahlt","Gutschrift"),IF(OR(L181&lt;&gt;"",M181&lt;&gt;""),IF(OR(M181="",N(M181)&gt;=I181-0.005),"bezahlt","teilbezahlt"),IF(IF(K181="",FALSE,TODAY()&gt;K181),"überfällig","offen"))))</f>
        <v/>
      </c>
      <c r="P181" s="17">
        <f>IF(OR(F181="",K181=""),"",IF(AND(N(N181)&gt;0.005,TODAY()&gt;K181),TODAY()-K181,""))</f>
        <v/>
      </c>
      <c r="Q181" s="20">
        <f>IF(AND(A181="",F181=""),"",IF(A181="","Nummer fehlt",IF(COUNTIF($A$7:$A$506,A181)&gt;1,"Nummer doppelt",IF(AND(A181&gt;MIN($A$7:$A$506),COUNTIF($A$7:$A$506,A181-1)=0),"Lücke vor dieser Nummer",IF(C181="","Datum fehlt",IF(D181="","Kunde fehlt",IF(ISNA(MATCH(D181,Kunden!$A$6:$A$205,0)),"Kunde nicht in der Liste",IF(AND(M181&lt;&gt;"",L181=""),"Zahlungsdatum fehlt",""))))))))</f>
        <v/>
      </c>
      <c r="R181" s="13" t="n"/>
    </row>
    <row r="182">
      <c r="A182" s="10" t="n"/>
      <c r="B182" s="11">
        <f>IF(A182="","",Einstellungen!$B$4&amp;TEXT(A182,REPT("0",Einstellungen!$B$5)))</f>
        <v/>
      </c>
      <c r="C182" s="12" t="n"/>
      <c r="D182" s="13" t="n"/>
      <c r="E182" s="13" t="n"/>
      <c r="F182" s="14" t="n"/>
      <c r="G182" s="15" t="n"/>
      <c r="H182" s="16">
        <f>IF(F182="","",ROUND(F182*N(G182),2))</f>
        <v/>
      </c>
      <c r="I182" s="16">
        <f>IF(F182="","",F182+N(H182))</f>
        <v/>
      </c>
      <c r="J182" s="17">
        <f>IF(F182="","",IFERROR(IF(INDEX(Kunden!$D$6:$D$205,MATCH(D182,Kunden!$A$6:$A$205,0))="",Einstellungen!$B$6,INDEX(Kunden!$D$6:$D$205,MATCH(D182,Kunden!$A$6:$A$205,0))),Einstellungen!$B$6))</f>
        <v/>
      </c>
      <c r="K182" s="18">
        <f>IF(OR(F182="",C182=""),"",C182+J182)</f>
        <v/>
      </c>
      <c r="L182" s="12" t="n"/>
      <c r="M182" s="19" t="n"/>
      <c r="N182" s="16">
        <f>IF(F182="","",IF(O182="bezahlt",0,I182-N(M182)))</f>
        <v/>
      </c>
      <c r="O182" s="11">
        <f>IF(F182="","",IF(I182&lt;0,IF(OR(L182&lt;&gt;"",M182&lt;&gt;""),"bezahlt","Gutschrift"),IF(OR(L182&lt;&gt;"",M182&lt;&gt;""),IF(OR(M182="",N(M182)&gt;=I182-0.005),"bezahlt","teilbezahlt"),IF(IF(K182="",FALSE,TODAY()&gt;K182),"überfällig","offen"))))</f>
        <v/>
      </c>
      <c r="P182" s="17">
        <f>IF(OR(F182="",K182=""),"",IF(AND(N(N182)&gt;0.005,TODAY()&gt;K182),TODAY()-K182,""))</f>
        <v/>
      </c>
      <c r="Q182" s="20">
        <f>IF(AND(A182="",F182=""),"",IF(A182="","Nummer fehlt",IF(COUNTIF($A$7:$A$506,A182)&gt;1,"Nummer doppelt",IF(AND(A182&gt;MIN($A$7:$A$506),COUNTIF($A$7:$A$506,A182-1)=0),"Lücke vor dieser Nummer",IF(C182="","Datum fehlt",IF(D182="","Kunde fehlt",IF(ISNA(MATCH(D182,Kunden!$A$6:$A$205,0)),"Kunde nicht in der Liste",IF(AND(M182&lt;&gt;"",L182=""),"Zahlungsdatum fehlt",""))))))))</f>
        <v/>
      </c>
      <c r="R182" s="13" t="n"/>
    </row>
    <row r="183">
      <c r="A183" s="10" t="n"/>
      <c r="B183" s="11">
        <f>IF(A183="","",Einstellungen!$B$4&amp;TEXT(A183,REPT("0",Einstellungen!$B$5)))</f>
        <v/>
      </c>
      <c r="C183" s="12" t="n"/>
      <c r="D183" s="13" t="n"/>
      <c r="E183" s="13" t="n"/>
      <c r="F183" s="14" t="n"/>
      <c r="G183" s="15" t="n"/>
      <c r="H183" s="16">
        <f>IF(F183="","",ROUND(F183*N(G183),2))</f>
        <v/>
      </c>
      <c r="I183" s="16">
        <f>IF(F183="","",F183+N(H183))</f>
        <v/>
      </c>
      <c r="J183" s="17">
        <f>IF(F183="","",IFERROR(IF(INDEX(Kunden!$D$6:$D$205,MATCH(D183,Kunden!$A$6:$A$205,0))="",Einstellungen!$B$6,INDEX(Kunden!$D$6:$D$205,MATCH(D183,Kunden!$A$6:$A$205,0))),Einstellungen!$B$6))</f>
        <v/>
      </c>
      <c r="K183" s="18">
        <f>IF(OR(F183="",C183=""),"",C183+J183)</f>
        <v/>
      </c>
      <c r="L183" s="12" t="n"/>
      <c r="M183" s="19" t="n"/>
      <c r="N183" s="16">
        <f>IF(F183="","",IF(O183="bezahlt",0,I183-N(M183)))</f>
        <v/>
      </c>
      <c r="O183" s="11">
        <f>IF(F183="","",IF(I183&lt;0,IF(OR(L183&lt;&gt;"",M183&lt;&gt;""),"bezahlt","Gutschrift"),IF(OR(L183&lt;&gt;"",M183&lt;&gt;""),IF(OR(M183="",N(M183)&gt;=I183-0.005),"bezahlt","teilbezahlt"),IF(IF(K183="",FALSE,TODAY()&gt;K183),"überfällig","offen"))))</f>
        <v/>
      </c>
      <c r="P183" s="17">
        <f>IF(OR(F183="",K183=""),"",IF(AND(N(N183)&gt;0.005,TODAY()&gt;K183),TODAY()-K183,""))</f>
        <v/>
      </c>
      <c r="Q183" s="20">
        <f>IF(AND(A183="",F183=""),"",IF(A183="","Nummer fehlt",IF(COUNTIF($A$7:$A$506,A183)&gt;1,"Nummer doppelt",IF(AND(A183&gt;MIN($A$7:$A$506),COUNTIF($A$7:$A$506,A183-1)=0),"Lücke vor dieser Nummer",IF(C183="","Datum fehlt",IF(D183="","Kunde fehlt",IF(ISNA(MATCH(D183,Kunden!$A$6:$A$205,0)),"Kunde nicht in der Liste",IF(AND(M183&lt;&gt;"",L183=""),"Zahlungsdatum fehlt",""))))))))</f>
        <v/>
      </c>
      <c r="R183" s="13" t="n"/>
    </row>
    <row r="184">
      <c r="A184" s="10" t="n"/>
      <c r="B184" s="11">
        <f>IF(A184="","",Einstellungen!$B$4&amp;TEXT(A184,REPT("0",Einstellungen!$B$5)))</f>
        <v/>
      </c>
      <c r="C184" s="12" t="n"/>
      <c r="D184" s="13" t="n"/>
      <c r="E184" s="13" t="n"/>
      <c r="F184" s="14" t="n"/>
      <c r="G184" s="15" t="n"/>
      <c r="H184" s="16">
        <f>IF(F184="","",ROUND(F184*N(G184),2))</f>
        <v/>
      </c>
      <c r="I184" s="16">
        <f>IF(F184="","",F184+N(H184))</f>
        <v/>
      </c>
      <c r="J184" s="17">
        <f>IF(F184="","",IFERROR(IF(INDEX(Kunden!$D$6:$D$205,MATCH(D184,Kunden!$A$6:$A$205,0))="",Einstellungen!$B$6,INDEX(Kunden!$D$6:$D$205,MATCH(D184,Kunden!$A$6:$A$205,0))),Einstellungen!$B$6))</f>
        <v/>
      </c>
      <c r="K184" s="18">
        <f>IF(OR(F184="",C184=""),"",C184+J184)</f>
        <v/>
      </c>
      <c r="L184" s="12" t="n"/>
      <c r="M184" s="19" t="n"/>
      <c r="N184" s="16">
        <f>IF(F184="","",IF(O184="bezahlt",0,I184-N(M184)))</f>
        <v/>
      </c>
      <c r="O184" s="11">
        <f>IF(F184="","",IF(I184&lt;0,IF(OR(L184&lt;&gt;"",M184&lt;&gt;""),"bezahlt","Gutschrift"),IF(OR(L184&lt;&gt;"",M184&lt;&gt;""),IF(OR(M184="",N(M184)&gt;=I184-0.005),"bezahlt","teilbezahlt"),IF(IF(K184="",FALSE,TODAY()&gt;K184),"überfällig","offen"))))</f>
        <v/>
      </c>
      <c r="P184" s="17">
        <f>IF(OR(F184="",K184=""),"",IF(AND(N(N184)&gt;0.005,TODAY()&gt;K184),TODAY()-K184,""))</f>
        <v/>
      </c>
      <c r="Q184" s="20">
        <f>IF(AND(A184="",F184=""),"",IF(A184="","Nummer fehlt",IF(COUNTIF($A$7:$A$506,A184)&gt;1,"Nummer doppelt",IF(AND(A184&gt;MIN($A$7:$A$506),COUNTIF($A$7:$A$506,A184-1)=0),"Lücke vor dieser Nummer",IF(C184="","Datum fehlt",IF(D184="","Kunde fehlt",IF(ISNA(MATCH(D184,Kunden!$A$6:$A$205,0)),"Kunde nicht in der Liste",IF(AND(M184&lt;&gt;"",L184=""),"Zahlungsdatum fehlt",""))))))))</f>
        <v/>
      </c>
      <c r="R184" s="13" t="n"/>
    </row>
    <row r="185">
      <c r="A185" s="10" t="n"/>
      <c r="B185" s="11">
        <f>IF(A185="","",Einstellungen!$B$4&amp;TEXT(A185,REPT("0",Einstellungen!$B$5)))</f>
        <v/>
      </c>
      <c r="C185" s="12" t="n"/>
      <c r="D185" s="13" t="n"/>
      <c r="E185" s="13" t="n"/>
      <c r="F185" s="14" t="n"/>
      <c r="G185" s="15" t="n"/>
      <c r="H185" s="16">
        <f>IF(F185="","",ROUND(F185*N(G185),2))</f>
        <v/>
      </c>
      <c r="I185" s="16">
        <f>IF(F185="","",F185+N(H185))</f>
        <v/>
      </c>
      <c r="J185" s="17">
        <f>IF(F185="","",IFERROR(IF(INDEX(Kunden!$D$6:$D$205,MATCH(D185,Kunden!$A$6:$A$205,0))="",Einstellungen!$B$6,INDEX(Kunden!$D$6:$D$205,MATCH(D185,Kunden!$A$6:$A$205,0))),Einstellungen!$B$6))</f>
        <v/>
      </c>
      <c r="K185" s="18">
        <f>IF(OR(F185="",C185=""),"",C185+J185)</f>
        <v/>
      </c>
      <c r="L185" s="12" t="n"/>
      <c r="M185" s="19" t="n"/>
      <c r="N185" s="16">
        <f>IF(F185="","",IF(O185="bezahlt",0,I185-N(M185)))</f>
        <v/>
      </c>
      <c r="O185" s="11">
        <f>IF(F185="","",IF(I185&lt;0,IF(OR(L185&lt;&gt;"",M185&lt;&gt;""),"bezahlt","Gutschrift"),IF(OR(L185&lt;&gt;"",M185&lt;&gt;""),IF(OR(M185="",N(M185)&gt;=I185-0.005),"bezahlt","teilbezahlt"),IF(IF(K185="",FALSE,TODAY()&gt;K185),"überfällig","offen"))))</f>
        <v/>
      </c>
      <c r="P185" s="17">
        <f>IF(OR(F185="",K185=""),"",IF(AND(N(N185)&gt;0.005,TODAY()&gt;K185),TODAY()-K185,""))</f>
        <v/>
      </c>
      <c r="Q185" s="20">
        <f>IF(AND(A185="",F185=""),"",IF(A185="","Nummer fehlt",IF(COUNTIF($A$7:$A$506,A185)&gt;1,"Nummer doppelt",IF(AND(A185&gt;MIN($A$7:$A$506),COUNTIF($A$7:$A$506,A185-1)=0),"Lücke vor dieser Nummer",IF(C185="","Datum fehlt",IF(D185="","Kunde fehlt",IF(ISNA(MATCH(D185,Kunden!$A$6:$A$205,0)),"Kunde nicht in der Liste",IF(AND(M185&lt;&gt;"",L185=""),"Zahlungsdatum fehlt",""))))))))</f>
        <v/>
      </c>
      <c r="R185" s="13" t="n"/>
    </row>
    <row r="186">
      <c r="A186" s="10" t="n"/>
      <c r="B186" s="11">
        <f>IF(A186="","",Einstellungen!$B$4&amp;TEXT(A186,REPT("0",Einstellungen!$B$5)))</f>
        <v/>
      </c>
      <c r="C186" s="12" t="n"/>
      <c r="D186" s="13" t="n"/>
      <c r="E186" s="13" t="n"/>
      <c r="F186" s="14" t="n"/>
      <c r="G186" s="15" t="n"/>
      <c r="H186" s="16">
        <f>IF(F186="","",ROUND(F186*N(G186),2))</f>
        <v/>
      </c>
      <c r="I186" s="16">
        <f>IF(F186="","",F186+N(H186))</f>
        <v/>
      </c>
      <c r="J186" s="17">
        <f>IF(F186="","",IFERROR(IF(INDEX(Kunden!$D$6:$D$205,MATCH(D186,Kunden!$A$6:$A$205,0))="",Einstellungen!$B$6,INDEX(Kunden!$D$6:$D$205,MATCH(D186,Kunden!$A$6:$A$205,0))),Einstellungen!$B$6))</f>
        <v/>
      </c>
      <c r="K186" s="18">
        <f>IF(OR(F186="",C186=""),"",C186+J186)</f>
        <v/>
      </c>
      <c r="L186" s="12" t="n"/>
      <c r="M186" s="19" t="n"/>
      <c r="N186" s="16">
        <f>IF(F186="","",IF(O186="bezahlt",0,I186-N(M186)))</f>
        <v/>
      </c>
      <c r="O186" s="11">
        <f>IF(F186="","",IF(I186&lt;0,IF(OR(L186&lt;&gt;"",M186&lt;&gt;""),"bezahlt","Gutschrift"),IF(OR(L186&lt;&gt;"",M186&lt;&gt;""),IF(OR(M186="",N(M186)&gt;=I186-0.005),"bezahlt","teilbezahlt"),IF(IF(K186="",FALSE,TODAY()&gt;K186),"überfällig","offen"))))</f>
        <v/>
      </c>
      <c r="P186" s="17">
        <f>IF(OR(F186="",K186=""),"",IF(AND(N(N186)&gt;0.005,TODAY()&gt;K186),TODAY()-K186,""))</f>
        <v/>
      </c>
      <c r="Q186" s="20">
        <f>IF(AND(A186="",F186=""),"",IF(A186="","Nummer fehlt",IF(COUNTIF($A$7:$A$506,A186)&gt;1,"Nummer doppelt",IF(AND(A186&gt;MIN($A$7:$A$506),COUNTIF($A$7:$A$506,A186-1)=0),"Lücke vor dieser Nummer",IF(C186="","Datum fehlt",IF(D186="","Kunde fehlt",IF(ISNA(MATCH(D186,Kunden!$A$6:$A$205,0)),"Kunde nicht in der Liste",IF(AND(M186&lt;&gt;"",L186=""),"Zahlungsdatum fehlt",""))))))))</f>
        <v/>
      </c>
      <c r="R186" s="13" t="n"/>
    </row>
    <row r="187">
      <c r="A187" s="10" t="n"/>
      <c r="B187" s="11">
        <f>IF(A187="","",Einstellungen!$B$4&amp;TEXT(A187,REPT("0",Einstellungen!$B$5)))</f>
        <v/>
      </c>
      <c r="C187" s="12" t="n"/>
      <c r="D187" s="13" t="n"/>
      <c r="E187" s="13" t="n"/>
      <c r="F187" s="14" t="n"/>
      <c r="G187" s="15" t="n"/>
      <c r="H187" s="16">
        <f>IF(F187="","",ROUND(F187*N(G187),2))</f>
        <v/>
      </c>
      <c r="I187" s="16">
        <f>IF(F187="","",F187+N(H187))</f>
        <v/>
      </c>
      <c r="J187" s="17">
        <f>IF(F187="","",IFERROR(IF(INDEX(Kunden!$D$6:$D$205,MATCH(D187,Kunden!$A$6:$A$205,0))="",Einstellungen!$B$6,INDEX(Kunden!$D$6:$D$205,MATCH(D187,Kunden!$A$6:$A$205,0))),Einstellungen!$B$6))</f>
        <v/>
      </c>
      <c r="K187" s="18">
        <f>IF(OR(F187="",C187=""),"",C187+J187)</f>
        <v/>
      </c>
      <c r="L187" s="12" t="n"/>
      <c r="M187" s="19" t="n"/>
      <c r="N187" s="16">
        <f>IF(F187="","",IF(O187="bezahlt",0,I187-N(M187)))</f>
        <v/>
      </c>
      <c r="O187" s="11">
        <f>IF(F187="","",IF(I187&lt;0,IF(OR(L187&lt;&gt;"",M187&lt;&gt;""),"bezahlt","Gutschrift"),IF(OR(L187&lt;&gt;"",M187&lt;&gt;""),IF(OR(M187="",N(M187)&gt;=I187-0.005),"bezahlt","teilbezahlt"),IF(IF(K187="",FALSE,TODAY()&gt;K187),"überfällig","offen"))))</f>
        <v/>
      </c>
      <c r="P187" s="17">
        <f>IF(OR(F187="",K187=""),"",IF(AND(N(N187)&gt;0.005,TODAY()&gt;K187),TODAY()-K187,""))</f>
        <v/>
      </c>
      <c r="Q187" s="20">
        <f>IF(AND(A187="",F187=""),"",IF(A187="","Nummer fehlt",IF(COUNTIF($A$7:$A$506,A187)&gt;1,"Nummer doppelt",IF(AND(A187&gt;MIN($A$7:$A$506),COUNTIF($A$7:$A$506,A187-1)=0),"Lücke vor dieser Nummer",IF(C187="","Datum fehlt",IF(D187="","Kunde fehlt",IF(ISNA(MATCH(D187,Kunden!$A$6:$A$205,0)),"Kunde nicht in der Liste",IF(AND(M187&lt;&gt;"",L187=""),"Zahlungsdatum fehlt",""))))))))</f>
        <v/>
      </c>
      <c r="R187" s="13" t="n"/>
    </row>
    <row r="188">
      <c r="A188" s="10" t="n"/>
      <c r="B188" s="11">
        <f>IF(A188="","",Einstellungen!$B$4&amp;TEXT(A188,REPT("0",Einstellungen!$B$5)))</f>
        <v/>
      </c>
      <c r="C188" s="12" t="n"/>
      <c r="D188" s="13" t="n"/>
      <c r="E188" s="13" t="n"/>
      <c r="F188" s="14" t="n"/>
      <c r="G188" s="15" t="n"/>
      <c r="H188" s="16">
        <f>IF(F188="","",ROUND(F188*N(G188),2))</f>
        <v/>
      </c>
      <c r="I188" s="16">
        <f>IF(F188="","",F188+N(H188))</f>
        <v/>
      </c>
      <c r="J188" s="17">
        <f>IF(F188="","",IFERROR(IF(INDEX(Kunden!$D$6:$D$205,MATCH(D188,Kunden!$A$6:$A$205,0))="",Einstellungen!$B$6,INDEX(Kunden!$D$6:$D$205,MATCH(D188,Kunden!$A$6:$A$205,0))),Einstellungen!$B$6))</f>
        <v/>
      </c>
      <c r="K188" s="18">
        <f>IF(OR(F188="",C188=""),"",C188+J188)</f>
        <v/>
      </c>
      <c r="L188" s="12" t="n"/>
      <c r="M188" s="19" t="n"/>
      <c r="N188" s="16">
        <f>IF(F188="","",IF(O188="bezahlt",0,I188-N(M188)))</f>
        <v/>
      </c>
      <c r="O188" s="11">
        <f>IF(F188="","",IF(I188&lt;0,IF(OR(L188&lt;&gt;"",M188&lt;&gt;""),"bezahlt","Gutschrift"),IF(OR(L188&lt;&gt;"",M188&lt;&gt;""),IF(OR(M188="",N(M188)&gt;=I188-0.005),"bezahlt","teilbezahlt"),IF(IF(K188="",FALSE,TODAY()&gt;K188),"überfällig","offen"))))</f>
        <v/>
      </c>
      <c r="P188" s="17">
        <f>IF(OR(F188="",K188=""),"",IF(AND(N(N188)&gt;0.005,TODAY()&gt;K188),TODAY()-K188,""))</f>
        <v/>
      </c>
      <c r="Q188" s="20">
        <f>IF(AND(A188="",F188=""),"",IF(A188="","Nummer fehlt",IF(COUNTIF($A$7:$A$506,A188)&gt;1,"Nummer doppelt",IF(AND(A188&gt;MIN($A$7:$A$506),COUNTIF($A$7:$A$506,A188-1)=0),"Lücke vor dieser Nummer",IF(C188="","Datum fehlt",IF(D188="","Kunde fehlt",IF(ISNA(MATCH(D188,Kunden!$A$6:$A$205,0)),"Kunde nicht in der Liste",IF(AND(M188&lt;&gt;"",L188=""),"Zahlungsdatum fehlt",""))))))))</f>
        <v/>
      </c>
      <c r="R188" s="13" t="n"/>
    </row>
    <row r="189">
      <c r="A189" s="10" t="n"/>
      <c r="B189" s="11">
        <f>IF(A189="","",Einstellungen!$B$4&amp;TEXT(A189,REPT("0",Einstellungen!$B$5)))</f>
        <v/>
      </c>
      <c r="C189" s="12" t="n"/>
      <c r="D189" s="13" t="n"/>
      <c r="E189" s="13" t="n"/>
      <c r="F189" s="14" t="n"/>
      <c r="G189" s="15" t="n"/>
      <c r="H189" s="16">
        <f>IF(F189="","",ROUND(F189*N(G189),2))</f>
        <v/>
      </c>
      <c r="I189" s="16">
        <f>IF(F189="","",F189+N(H189))</f>
        <v/>
      </c>
      <c r="J189" s="17">
        <f>IF(F189="","",IFERROR(IF(INDEX(Kunden!$D$6:$D$205,MATCH(D189,Kunden!$A$6:$A$205,0))="",Einstellungen!$B$6,INDEX(Kunden!$D$6:$D$205,MATCH(D189,Kunden!$A$6:$A$205,0))),Einstellungen!$B$6))</f>
        <v/>
      </c>
      <c r="K189" s="18">
        <f>IF(OR(F189="",C189=""),"",C189+J189)</f>
        <v/>
      </c>
      <c r="L189" s="12" t="n"/>
      <c r="M189" s="19" t="n"/>
      <c r="N189" s="16">
        <f>IF(F189="","",IF(O189="bezahlt",0,I189-N(M189)))</f>
        <v/>
      </c>
      <c r="O189" s="11">
        <f>IF(F189="","",IF(I189&lt;0,IF(OR(L189&lt;&gt;"",M189&lt;&gt;""),"bezahlt","Gutschrift"),IF(OR(L189&lt;&gt;"",M189&lt;&gt;""),IF(OR(M189="",N(M189)&gt;=I189-0.005),"bezahlt","teilbezahlt"),IF(IF(K189="",FALSE,TODAY()&gt;K189),"überfällig","offen"))))</f>
        <v/>
      </c>
      <c r="P189" s="17">
        <f>IF(OR(F189="",K189=""),"",IF(AND(N(N189)&gt;0.005,TODAY()&gt;K189),TODAY()-K189,""))</f>
        <v/>
      </c>
      <c r="Q189" s="20">
        <f>IF(AND(A189="",F189=""),"",IF(A189="","Nummer fehlt",IF(COUNTIF($A$7:$A$506,A189)&gt;1,"Nummer doppelt",IF(AND(A189&gt;MIN($A$7:$A$506),COUNTIF($A$7:$A$506,A189-1)=0),"Lücke vor dieser Nummer",IF(C189="","Datum fehlt",IF(D189="","Kunde fehlt",IF(ISNA(MATCH(D189,Kunden!$A$6:$A$205,0)),"Kunde nicht in der Liste",IF(AND(M189&lt;&gt;"",L189=""),"Zahlungsdatum fehlt",""))))))))</f>
        <v/>
      </c>
      <c r="R189" s="13" t="n"/>
    </row>
    <row r="190">
      <c r="A190" s="10" t="n"/>
      <c r="B190" s="11">
        <f>IF(A190="","",Einstellungen!$B$4&amp;TEXT(A190,REPT("0",Einstellungen!$B$5)))</f>
        <v/>
      </c>
      <c r="C190" s="12" t="n"/>
      <c r="D190" s="13" t="n"/>
      <c r="E190" s="13" t="n"/>
      <c r="F190" s="14" t="n"/>
      <c r="G190" s="15" t="n"/>
      <c r="H190" s="16">
        <f>IF(F190="","",ROUND(F190*N(G190),2))</f>
        <v/>
      </c>
      <c r="I190" s="16">
        <f>IF(F190="","",F190+N(H190))</f>
        <v/>
      </c>
      <c r="J190" s="17">
        <f>IF(F190="","",IFERROR(IF(INDEX(Kunden!$D$6:$D$205,MATCH(D190,Kunden!$A$6:$A$205,0))="",Einstellungen!$B$6,INDEX(Kunden!$D$6:$D$205,MATCH(D190,Kunden!$A$6:$A$205,0))),Einstellungen!$B$6))</f>
        <v/>
      </c>
      <c r="K190" s="18">
        <f>IF(OR(F190="",C190=""),"",C190+J190)</f>
        <v/>
      </c>
      <c r="L190" s="12" t="n"/>
      <c r="M190" s="19" t="n"/>
      <c r="N190" s="16">
        <f>IF(F190="","",IF(O190="bezahlt",0,I190-N(M190)))</f>
        <v/>
      </c>
      <c r="O190" s="11">
        <f>IF(F190="","",IF(I190&lt;0,IF(OR(L190&lt;&gt;"",M190&lt;&gt;""),"bezahlt","Gutschrift"),IF(OR(L190&lt;&gt;"",M190&lt;&gt;""),IF(OR(M190="",N(M190)&gt;=I190-0.005),"bezahlt","teilbezahlt"),IF(IF(K190="",FALSE,TODAY()&gt;K190),"überfällig","offen"))))</f>
        <v/>
      </c>
      <c r="P190" s="17">
        <f>IF(OR(F190="",K190=""),"",IF(AND(N(N190)&gt;0.005,TODAY()&gt;K190),TODAY()-K190,""))</f>
        <v/>
      </c>
      <c r="Q190" s="20">
        <f>IF(AND(A190="",F190=""),"",IF(A190="","Nummer fehlt",IF(COUNTIF($A$7:$A$506,A190)&gt;1,"Nummer doppelt",IF(AND(A190&gt;MIN($A$7:$A$506),COUNTIF($A$7:$A$506,A190-1)=0),"Lücke vor dieser Nummer",IF(C190="","Datum fehlt",IF(D190="","Kunde fehlt",IF(ISNA(MATCH(D190,Kunden!$A$6:$A$205,0)),"Kunde nicht in der Liste",IF(AND(M190&lt;&gt;"",L190=""),"Zahlungsdatum fehlt",""))))))))</f>
        <v/>
      </c>
      <c r="R190" s="13" t="n"/>
    </row>
    <row r="191">
      <c r="A191" s="10" t="n"/>
      <c r="B191" s="11">
        <f>IF(A191="","",Einstellungen!$B$4&amp;TEXT(A191,REPT("0",Einstellungen!$B$5)))</f>
        <v/>
      </c>
      <c r="C191" s="12" t="n"/>
      <c r="D191" s="13" t="n"/>
      <c r="E191" s="13" t="n"/>
      <c r="F191" s="14" t="n"/>
      <c r="G191" s="15" t="n"/>
      <c r="H191" s="16">
        <f>IF(F191="","",ROUND(F191*N(G191),2))</f>
        <v/>
      </c>
      <c r="I191" s="16">
        <f>IF(F191="","",F191+N(H191))</f>
        <v/>
      </c>
      <c r="J191" s="17">
        <f>IF(F191="","",IFERROR(IF(INDEX(Kunden!$D$6:$D$205,MATCH(D191,Kunden!$A$6:$A$205,0))="",Einstellungen!$B$6,INDEX(Kunden!$D$6:$D$205,MATCH(D191,Kunden!$A$6:$A$205,0))),Einstellungen!$B$6))</f>
        <v/>
      </c>
      <c r="K191" s="18">
        <f>IF(OR(F191="",C191=""),"",C191+J191)</f>
        <v/>
      </c>
      <c r="L191" s="12" t="n"/>
      <c r="M191" s="19" t="n"/>
      <c r="N191" s="16">
        <f>IF(F191="","",IF(O191="bezahlt",0,I191-N(M191)))</f>
        <v/>
      </c>
      <c r="O191" s="11">
        <f>IF(F191="","",IF(I191&lt;0,IF(OR(L191&lt;&gt;"",M191&lt;&gt;""),"bezahlt","Gutschrift"),IF(OR(L191&lt;&gt;"",M191&lt;&gt;""),IF(OR(M191="",N(M191)&gt;=I191-0.005),"bezahlt","teilbezahlt"),IF(IF(K191="",FALSE,TODAY()&gt;K191),"überfällig","offen"))))</f>
        <v/>
      </c>
      <c r="P191" s="17">
        <f>IF(OR(F191="",K191=""),"",IF(AND(N(N191)&gt;0.005,TODAY()&gt;K191),TODAY()-K191,""))</f>
        <v/>
      </c>
      <c r="Q191" s="20">
        <f>IF(AND(A191="",F191=""),"",IF(A191="","Nummer fehlt",IF(COUNTIF($A$7:$A$506,A191)&gt;1,"Nummer doppelt",IF(AND(A191&gt;MIN($A$7:$A$506),COUNTIF($A$7:$A$506,A191-1)=0),"Lücke vor dieser Nummer",IF(C191="","Datum fehlt",IF(D191="","Kunde fehlt",IF(ISNA(MATCH(D191,Kunden!$A$6:$A$205,0)),"Kunde nicht in der Liste",IF(AND(M191&lt;&gt;"",L191=""),"Zahlungsdatum fehlt",""))))))))</f>
        <v/>
      </c>
      <c r="R191" s="13" t="n"/>
    </row>
    <row r="192">
      <c r="A192" s="10" t="n"/>
      <c r="B192" s="11">
        <f>IF(A192="","",Einstellungen!$B$4&amp;TEXT(A192,REPT("0",Einstellungen!$B$5)))</f>
        <v/>
      </c>
      <c r="C192" s="12" t="n"/>
      <c r="D192" s="13" t="n"/>
      <c r="E192" s="13" t="n"/>
      <c r="F192" s="14" t="n"/>
      <c r="G192" s="15" t="n"/>
      <c r="H192" s="16">
        <f>IF(F192="","",ROUND(F192*N(G192),2))</f>
        <v/>
      </c>
      <c r="I192" s="16">
        <f>IF(F192="","",F192+N(H192))</f>
        <v/>
      </c>
      <c r="J192" s="17">
        <f>IF(F192="","",IFERROR(IF(INDEX(Kunden!$D$6:$D$205,MATCH(D192,Kunden!$A$6:$A$205,0))="",Einstellungen!$B$6,INDEX(Kunden!$D$6:$D$205,MATCH(D192,Kunden!$A$6:$A$205,0))),Einstellungen!$B$6))</f>
        <v/>
      </c>
      <c r="K192" s="18">
        <f>IF(OR(F192="",C192=""),"",C192+J192)</f>
        <v/>
      </c>
      <c r="L192" s="12" t="n"/>
      <c r="M192" s="19" t="n"/>
      <c r="N192" s="16">
        <f>IF(F192="","",IF(O192="bezahlt",0,I192-N(M192)))</f>
        <v/>
      </c>
      <c r="O192" s="11">
        <f>IF(F192="","",IF(I192&lt;0,IF(OR(L192&lt;&gt;"",M192&lt;&gt;""),"bezahlt","Gutschrift"),IF(OR(L192&lt;&gt;"",M192&lt;&gt;""),IF(OR(M192="",N(M192)&gt;=I192-0.005),"bezahlt","teilbezahlt"),IF(IF(K192="",FALSE,TODAY()&gt;K192),"überfällig","offen"))))</f>
        <v/>
      </c>
      <c r="P192" s="17">
        <f>IF(OR(F192="",K192=""),"",IF(AND(N(N192)&gt;0.005,TODAY()&gt;K192),TODAY()-K192,""))</f>
        <v/>
      </c>
      <c r="Q192" s="20">
        <f>IF(AND(A192="",F192=""),"",IF(A192="","Nummer fehlt",IF(COUNTIF($A$7:$A$506,A192)&gt;1,"Nummer doppelt",IF(AND(A192&gt;MIN($A$7:$A$506),COUNTIF($A$7:$A$506,A192-1)=0),"Lücke vor dieser Nummer",IF(C192="","Datum fehlt",IF(D192="","Kunde fehlt",IF(ISNA(MATCH(D192,Kunden!$A$6:$A$205,0)),"Kunde nicht in der Liste",IF(AND(M192&lt;&gt;"",L192=""),"Zahlungsdatum fehlt",""))))))))</f>
        <v/>
      </c>
      <c r="R192" s="13" t="n"/>
    </row>
    <row r="193">
      <c r="A193" s="10" t="n"/>
      <c r="B193" s="11">
        <f>IF(A193="","",Einstellungen!$B$4&amp;TEXT(A193,REPT("0",Einstellungen!$B$5)))</f>
        <v/>
      </c>
      <c r="C193" s="12" t="n"/>
      <c r="D193" s="13" t="n"/>
      <c r="E193" s="13" t="n"/>
      <c r="F193" s="14" t="n"/>
      <c r="G193" s="15" t="n"/>
      <c r="H193" s="16">
        <f>IF(F193="","",ROUND(F193*N(G193),2))</f>
        <v/>
      </c>
      <c r="I193" s="16">
        <f>IF(F193="","",F193+N(H193))</f>
        <v/>
      </c>
      <c r="J193" s="17">
        <f>IF(F193="","",IFERROR(IF(INDEX(Kunden!$D$6:$D$205,MATCH(D193,Kunden!$A$6:$A$205,0))="",Einstellungen!$B$6,INDEX(Kunden!$D$6:$D$205,MATCH(D193,Kunden!$A$6:$A$205,0))),Einstellungen!$B$6))</f>
        <v/>
      </c>
      <c r="K193" s="18">
        <f>IF(OR(F193="",C193=""),"",C193+J193)</f>
        <v/>
      </c>
      <c r="L193" s="12" t="n"/>
      <c r="M193" s="19" t="n"/>
      <c r="N193" s="16">
        <f>IF(F193="","",IF(O193="bezahlt",0,I193-N(M193)))</f>
        <v/>
      </c>
      <c r="O193" s="11">
        <f>IF(F193="","",IF(I193&lt;0,IF(OR(L193&lt;&gt;"",M193&lt;&gt;""),"bezahlt","Gutschrift"),IF(OR(L193&lt;&gt;"",M193&lt;&gt;""),IF(OR(M193="",N(M193)&gt;=I193-0.005),"bezahlt","teilbezahlt"),IF(IF(K193="",FALSE,TODAY()&gt;K193),"überfällig","offen"))))</f>
        <v/>
      </c>
      <c r="P193" s="17">
        <f>IF(OR(F193="",K193=""),"",IF(AND(N(N193)&gt;0.005,TODAY()&gt;K193),TODAY()-K193,""))</f>
        <v/>
      </c>
      <c r="Q193" s="20">
        <f>IF(AND(A193="",F193=""),"",IF(A193="","Nummer fehlt",IF(COUNTIF($A$7:$A$506,A193)&gt;1,"Nummer doppelt",IF(AND(A193&gt;MIN($A$7:$A$506),COUNTIF($A$7:$A$506,A193-1)=0),"Lücke vor dieser Nummer",IF(C193="","Datum fehlt",IF(D193="","Kunde fehlt",IF(ISNA(MATCH(D193,Kunden!$A$6:$A$205,0)),"Kunde nicht in der Liste",IF(AND(M193&lt;&gt;"",L193=""),"Zahlungsdatum fehlt",""))))))))</f>
        <v/>
      </c>
      <c r="R193" s="13" t="n"/>
    </row>
    <row r="194">
      <c r="A194" s="10" t="n"/>
      <c r="B194" s="11">
        <f>IF(A194="","",Einstellungen!$B$4&amp;TEXT(A194,REPT("0",Einstellungen!$B$5)))</f>
        <v/>
      </c>
      <c r="C194" s="12" t="n"/>
      <c r="D194" s="13" t="n"/>
      <c r="E194" s="13" t="n"/>
      <c r="F194" s="14" t="n"/>
      <c r="G194" s="15" t="n"/>
      <c r="H194" s="16">
        <f>IF(F194="","",ROUND(F194*N(G194),2))</f>
        <v/>
      </c>
      <c r="I194" s="16">
        <f>IF(F194="","",F194+N(H194))</f>
        <v/>
      </c>
      <c r="J194" s="17">
        <f>IF(F194="","",IFERROR(IF(INDEX(Kunden!$D$6:$D$205,MATCH(D194,Kunden!$A$6:$A$205,0))="",Einstellungen!$B$6,INDEX(Kunden!$D$6:$D$205,MATCH(D194,Kunden!$A$6:$A$205,0))),Einstellungen!$B$6))</f>
        <v/>
      </c>
      <c r="K194" s="18">
        <f>IF(OR(F194="",C194=""),"",C194+J194)</f>
        <v/>
      </c>
      <c r="L194" s="12" t="n"/>
      <c r="M194" s="19" t="n"/>
      <c r="N194" s="16">
        <f>IF(F194="","",IF(O194="bezahlt",0,I194-N(M194)))</f>
        <v/>
      </c>
      <c r="O194" s="11">
        <f>IF(F194="","",IF(I194&lt;0,IF(OR(L194&lt;&gt;"",M194&lt;&gt;""),"bezahlt","Gutschrift"),IF(OR(L194&lt;&gt;"",M194&lt;&gt;""),IF(OR(M194="",N(M194)&gt;=I194-0.005),"bezahlt","teilbezahlt"),IF(IF(K194="",FALSE,TODAY()&gt;K194),"überfällig","offen"))))</f>
        <v/>
      </c>
      <c r="P194" s="17">
        <f>IF(OR(F194="",K194=""),"",IF(AND(N(N194)&gt;0.005,TODAY()&gt;K194),TODAY()-K194,""))</f>
        <v/>
      </c>
      <c r="Q194" s="20">
        <f>IF(AND(A194="",F194=""),"",IF(A194="","Nummer fehlt",IF(COUNTIF($A$7:$A$506,A194)&gt;1,"Nummer doppelt",IF(AND(A194&gt;MIN($A$7:$A$506),COUNTIF($A$7:$A$506,A194-1)=0),"Lücke vor dieser Nummer",IF(C194="","Datum fehlt",IF(D194="","Kunde fehlt",IF(ISNA(MATCH(D194,Kunden!$A$6:$A$205,0)),"Kunde nicht in der Liste",IF(AND(M194&lt;&gt;"",L194=""),"Zahlungsdatum fehlt",""))))))))</f>
        <v/>
      </c>
      <c r="R194" s="13" t="n"/>
    </row>
    <row r="195">
      <c r="A195" s="10" t="n"/>
      <c r="B195" s="11">
        <f>IF(A195="","",Einstellungen!$B$4&amp;TEXT(A195,REPT("0",Einstellungen!$B$5)))</f>
        <v/>
      </c>
      <c r="C195" s="12" t="n"/>
      <c r="D195" s="13" t="n"/>
      <c r="E195" s="13" t="n"/>
      <c r="F195" s="14" t="n"/>
      <c r="G195" s="15" t="n"/>
      <c r="H195" s="16">
        <f>IF(F195="","",ROUND(F195*N(G195),2))</f>
        <v/>
      </c>
      <c r="I195" s="16">
        <f>IF(F195="","",F195+N(H195))</f>
        <v/>
      </c>
      <c r="J195" s="17">
        <f>IF(F195="","",IFERROR(IF(INDEX(Kunden!$D$6:$D$205,MATCH(D195,Kunden!$A$6:$A$205,0))="",Einstellungen!$B$6,INDEX(Kunden!$D$6:$D$205,MATCH(D195,Kunden!$A$6:$A$205,0))),Einstellungen!$B$6))</f>
        <v/>
      </c>
      <c r="K195" s="18">
        <f>IF(OR(F195="",C195=""),"",C195+J195)</f>
        <v/>
      </c>
      <c r="L195" s="12" t="n"/>
      <c r="M195" s="19" t="n"/>
      <c r="N195" s="16">
        <f>IF(F195="","",IF(O195="bezahlt",0,I195-N(M195)))</f>
        <v/>
      </c>
      <c r="O195" s="11">
        <f>IF(F195="","",IF(I195&lt;0,IF(OR(L195&lt;&gt;"",M195&lt;&gt;""),"bezahlt","Gutschrift"),IF(OR(L195&lt;&gt;"",M195&lt;&gt;""),IF(OR(M195="",N(M195)&gt;=I195-0.005),"bezahlt","teilbezahlt"),IF(IF(K195="",FALSE,TODAY()&gt;K195),"überfällig","offen"))))</f>
        <v/>
      </c>
      <c r="P195" s="17">
        <f>IF(OR(F195="",K195=""),"",IF(AND(N(N195)&gt;0.005,TODAY()&gt;K195),TODAY()-K195,""))</f>
        <v/>
      </c>
      <c r="Q195" s="20">
        <f>IF(AND(A195="",F195=""),"",IF(A195="","Nummer fehlt",IF(COUNTIF($A$7:$A$506,A195)&gt;1,"Nummer doppelt",IF(AND(A195&gt;MIN($A$7:$A$506),COUNTIF($A$7:$A$506,A195-1)=0),"Lücke vor dieser Nummer",IF(C195="","Datum fehlt",IF(D195="","Kunde fehlt",IF(ISNA(MATCH(D195,Kunden!$A$6:$A$205,0)),"Kunde nicht in der Liste",IF(AND(M195&lt;&gt;"",L195=""),"Zahlungsdatum fehlt",""))))))))</f>
        <v/>
      </c>
      <c r="R195" s="13" t="n"/>
    </row>
    <row r="196">
      <c r="A196" s="10" t="n"/>
      <c r="B196" s="11">
        <f>IF(A196="","",Einstellungen!$B$4&amp;TEXT(A196,REPT("0",Einstellungen!$B$5)))</f>
        <v/>
      </c>
      <c r="C196" s="12" t="n"/>
      <c r="D196" s="13" t="n"/>
      <c r="E196" s="13" t="n"/>
      <c r="F196" s="14" t="n"/>
      <c r="G196" s="15" t="n"/>
      <c r="H196" s="16">
        <f>IF(F196="","",ROUND(F196*N(G196),2))</f>
        <v/>
      </c>
      <c r="I196" s="16">
        <f>IF(F196="","",F196+N(H196))</f>
        <v/>
      </c>
      <c r="J196" s="17">
        <f>IF(F196="","",IFERROR(IF(INDEX(Kunden!$D$6:$D$205,MATCH(D196,Kunden!$A$6:$A$205,0))="",Einstellungen!$B$6,INDEX(Kunden!$D$6:$D$205,MATCH(D196,Kunden!$A$6:$A$205,0))),Einstellungen!$B$6))</f>
        <v/>
      </c>
      <c r="K196" s="18">
        <f>IF(OR(F196="",C196=""),"",C196+J196)</f>
        <v/>
      </c>
      <c r="L196" s="12" t="n"/>
      <c r="M196" s="19" t="n"/>
      <c r="N196" s="16">
        <f>IF(F196="","",IF(O196="bezahlt",0,I196-N(M196)))</f>
        <v/>
      </c>
      <c r="O196" s="11">
        <f>IF(F196="","",IF(I196&lt;0,IF(OR(L196&lt;&gt;"",M196&lt;&gt;""),"bezahlt","Gutschrift"),IF(OR(L196&lt;&gt;"",M196&lt;&gt;""),IF(OR(M196="",N(M196)&gt;=I196-0.005),"bezahlt","teilbezahlt"),IF(IF(K196="",FALSE,TODAY()&gt;K196),"überfällig","offen"))))</f>
        <v/>
      </c>
      <c r="P196" s="17">
        <f>IF(OR(F196="",K196=""),"",IF(AND(N(N196)&gt;0.005,TODAY()&gt;K196),TODAY()-K196,""))</f>
        <v/>
      </c>
      <c r="Q196" s="20">
        <f>IF(AND(A196="",F196=""),"",IF(A196="","Nummer fehlt",IF(COUNTIF($A$7:$A$506,A196)&gt;1,"Nummer doppelt",IF(AND(A196&gt;MIN($A$7:$A$506),COUNTIF($A$7:$A$506,A196-1)=0),"Lücke vor dieser Nummer",IF(C196="","Datum fehlt",IF(D196="","Kunde fehlt",IF(ISNA(MATCH(D196,Kunden!$A$6:$A$205,0)),"Kunde nicht in der Liste",IF(AND(M196&lt;&gt;"",L196=""),"Zahlungsdatum fehlt",""))))))))</f>
        <v/>
      </c>
      <c r="R196" s="13" t="n"/>
    </row>
    <row r="197">
      <c r="A197" s="10" t="n"/>
      <c r="B197" s="11">
        <f>IF(A197="","",Einstellungen!$B$4&amp;TEXT(A197,REPT("0",Einstellungen!$B$5)))</f>
        <v/>
      </c>
      <c r="C197" s="12" t="n"/>
      <c r="D197" s="13" t="n"/>
      <c r="E197" s="13" t="n"/>
      <c r="F197" s="14" t="n"/>
      <c r="G197" s="15" t="n"/>
      <c r="H197" s="16">
        <f>IF(F197="","",ROUND(F197*N(G197),2))</f>
        <v/>
      </c>
      <c r="I197" s="16">
        <f>IF(F197="","",F197+N(H197))</f>
        <v/>
      </c>
      <c r="J197" s="17">
        <f>IF(F197="","",IFERROR(IF(INDEX(Kunden!$D$6:$D$205,MATCH(D197,Kunden!$A$6:$A$205,0))="",Einstellungen!$B$6,INDEX(Kunden!$D$6:$D$205,MATCH(D197,Kunden!$A$6:$A$205,0))),Einstellungen!$B$6))</f>
        <v/>
      </c>
      <c r="K197" s="18">
        <f>IF(OR(F197="",C197=""),"",C197+J197)</f>
        <v/>
      </c>
      <c r="L197" s="12" t="n"/>
      <c r="M197" s="19" t="n"/>
      <c r="N197" s="16">
        <f>IF(F197="","",IF(O197="bezahlt",0,I197-N(M197)))</f>
        <v/>
      </c>
      <c r="O197" s="11">
        <f>IF(F197="","",IF(I197&lt;0,IF(OR(L197&lt;&gt;"",M197&lt;&gt;""),"bezahlt","Gutschrift"),IF(OR(L197&lt;&gt;"",M197&lt;&gt;""),IF(OR(M197="",N(M197)&gt;=I197-0.005),"bezahlt","teilbezahlt"),IF(IF(K197="",FALSE,TODAY()&gt;K197),"überfällig","offen"))))</f>
        <v/>
      </c>
      <c r="P197" s="17">
        <f>IF(OR(F197="",K197=""),"",IF(AND(N(N197)&gt;0.005,TODAY()&gt;K197),TODAY()-K197,""))</f>
        <v/>
      </c>
      <c r="Q197" s="20">
        <f>IF(AND(A197="",F197=""),"",IF(A197="","Nummer fehlt",IF(COUNTIF($A$7:$A$506,A197)&gt;1,"Nummer doppelt",IF(AND(A197&gt;MIN($A$7:$A$506),COUNTIF($A$7:$A$506,A197-1)=0),"Lücke vor dieser Nummer",IF(C197="","Datum fehlt",IF(D197="","Kunde fehlt",IF(ISNA(MATCH(D197,Kunden!$A$6:$A$205,0)),"Kunde nicht in der Liste",IF(AND(M197&lt;&gt;"",L197=""),"Zahlungsdatum fehlt",""))))))))</f>
        <v/>
      </c>
      <c r="R197" s="13" t="n"/>
    </row>
    <row r="198">
      <c r="A198" s="10" t="n"/>
      <c r="B198" s="11">
        <f>IF(A198="","",Einstellungen!$B$4&amp;TEXT(A198,REPT("0",Einstellungen!$B$5)))</f>
        <v/>
      </c>
      <c r="C198" s="12" t="n"/>
      <c r="D198" s="13" t="n"/>
      <c r="E198" s="13" t="n"/>
      <c r="F198" s="14" t="n"/>
      <c r="G198" s="15" t="n"/>
      <c r="H198" s="16">
        <f>IF(F198="","",ROUND(F198*N(G198),2))</f>
        <v/>
      </c>
      <c r="I198" s="16">
        <f>IF(F198="","",F198+N(H198))</f>
        <v/>
      </c>
      <c r="J198" s="17">
        <f>IF(F198="","",IFERROR(IF(INDEX(Kunden!$D$6:$D$205,MATCH(D198,Kunden!$A$6:$A$205,0))="",Einstellungen!$B$6,INDEX(Kunden!$D$6:$D$205,MATCH(D198,Kunden!$A$6:$A$205,0))),Einstellungen!$B$6))</f>
        <v/>
      </c>
      <c r="K198" s="18">
        <f>IF(OR(F198="",C198=""),"",C198+J198)</f>
        <v/>
      </c>
      <c r="L198" s="12" t="n"/>
      <c r="M198" s="19" t="n"/>
      <c r="N198" s="16">
        <f>IF(F198="","",IF(O198="bezahlt",0,I198-N(M198)))</f>
        <v/>
      </c>
      <c r="O198" s="11">
        <f>IF(F198="","",IF(I198&lt;0,IF(OR(L198&lt;&gt;"",M198&lt;&gt;""),"bezahlt","Gutschrift"),IF(OR(L198&lt;&gt;"",M198&lt;&gt;""),IF(OR(M198="",N(M198)&gt;=I198-0.005),"bezahlt","teilbezahlt"),IF(IF(K198="",FALSE,TODAY()&gt;K198),"überfällig","offen"))))</f>
        <v/>
      </c>
      <c r="P198" s="17">
        <f>IF(OR(F198="",K198=""),"",IF(AND(N(N198)&gt;0.005,TODAY()&gt;K198),TODAY()-K198,""))</f>
        <v/>
      </c>
      <c r="Q198" s="20">
        <f>IF(AND(A198="",F198=""),"",IF(A198="","Nummer fehlt",IF(COUNTIF($A$7:$A$506,A198)&gt;1,"Nummer doppelt",IF(AND(A198&gt;MIN($A$7:$A$506),COUNTIF($A$7:$A$506,A198-1)=0),"Lücke vor dieser Nummer",IF(C198="","Datum fehlt",IF(D198="","Kunde fehlt",IF(ISNA(MATCH(D198,Kunden!$A$6:$A$205,0)),"Kunde nicht in der Liste",IF(AND(M198&lt;&gt;"",L198=""),"Zahlungsdatum fehlt",""))))))))</f>
        <v/>
      </c>
      <c r="R198" s="13" t="n"/>
    </row>
    <row r="199">
      <c r="A199" s="10" t="n"/>
      <c r="B199" s="11">
        <f>IF(A199="","",Einstellungen!$B$4&amp;TEXT(A199,REPT("0",Einstellungen!$B$5)))</f>
        <v/>
      </c>
      <c r="C199" s="12" t="n"/>
      <c r="D199" s="13" t="n"/>
      <c r="E199" s="13" t="n"/>
      <c r="F199" s="14" t="n"/>
      <c r="G199" s="15" t="n"/>
      <c r="H199" s="16">
        <f>IF(F199="","",ROUND(F199*N(G199),2))</f>
        <v/>
      </c>
      <c r="I199" s="16">
        <f>IF(F199="","",F199+N(H199))</f>
        <v/>
      </c>
      <c r="J199" s="17">
        <f>IF(F199="","",IFERROR(IF(INDEX(Kunden!$D$6:$D$205,MATCH(D199,Kunden!$A$6:$A$205,0))="",Einstellungen!$B$6,INDEX(Kunden!$D$6:$D$205,MATCH(D199,Kunden!$A$6:$A$205,0))),Einstellungen!$B$6))</f>
        <v/>
      </c>
      <c r="K199" s="18">
        <f>IF(OR(F199="",C199=""),"",C199+J199)</f>
        <v/>
      </c>
      <c r="L199" s="12" t="n"/>
      <c r="M199" s="19" t="n"/>
      <c r="N199" s="16">
        <f>IF(F199="","",IF(O199="bezahlt",0,I199-N(M199)))</f>
        <v/>
      </c>
      <c r="O199" s="11">
        <f>IF(F199="","",IF(I199&lt;0,IF(OR(L199&lt;&gt;"",M199&lt;&gt;""),"bezahlt","Gutschrift"),IF(OR(L199&lt;&gt;"",M199&lt;&gt;""),IF(OR(M199="",N(M199)&gt;=I199-0.005),"bezahlt","teilbezahlt"),IF(IF(K199="",FALSE,TODAY()&gt;K199),"überfällig","offen"))))</f>
        <v/>
      </c>
      <c r="P199" s="17">
        <f>IF(OR(F199="",K199=""),"",IF(AND(N(N199)&gt;0.005,TODAY()&gt;K199),TODAY()-K199,""))</f>
        <v/>
      </c>
      <c r="Q199" s="20">
        <f>IF(AND(A199="",F199=""),"",IF(A199="","Nummer fehlt",IF(COUNTIF($A$7:$A$506,A199)&gt;1,"Nummer doppelt",IF(AND(A199&gt;MIN($A$7:$A$506),COUNTIF($A$7:$A$506,A199-1)=0),"Lücke vor dieser Nummer",IF(C199="","Datum fehlt",IF(D199="","Kunde fehlt",IF(ISNA(MATCH(D199,Kunden!$A$6:$A$205,0)),"Kunde nicht in der Liste",IF(AND(M199&lt;&gt;"",L199=""),"Zahlungsdatum fehlt",""))))))))</f>
        <v/>
      </c>
      <c r="R199" s="13" t="n"/>
    </row>
    <row r="200">
      <c r="A200" s="10" t="n"/>
      <c r="B200" s="11">
        <f>IF(A200="","",Einstellungen!$B$4&amp;TEXT(A200,REPT("0",Einstellungen!$B$5)))</f>
        <v/>
      </c>
      <c r="C200" s="12" t="n"/>
      <c r="D200" s="13" t="n"/>
      <c r="E200" s="13" t="n"/>
      <c r="F200" s="14" t="n"/>
      <c r="G200" s="15" t="n"/>
      <c r="H200" s="16">
        <f>IF(F200="","",ROUND(F200*N(G200),2))</f>
        <v/>
      </c>
      <c r="I200" s="16">
        <f>IF(F200="","",F200+N(H200))</f>
        <v/>
      </c>
      <c r="J200" s="17">
        <f>IF(F200="","",IFERROR(IF(INDEX(Kunden!$D$6:$D$205,MATCH(D200,Kunden!$A$6:$A$205,0))="",Einstellungen!$B$6,INDEX(Kunden!$D$6:$D$205,MATCH(D200,Kunden!$A$6:$A$205,0))),Einstellungen!$B$6))</f>
        <v/>
      </c>
      <c r="K200" s="18">
        <f>IF(OR(F200="",C200=""),"",C200+J200)</f>
        <v/>
      </c>
      <c r="L200" s="12" t="n"/>
      <c r="M200" s="19" t="n"/>
      <c r="N200" s="16">
        <f>IF(F200="","",IF(O200="bezahlt",0,I200-N(M200)))</f>
        <v/>
      </c>
      <c r="O200" s="11">
        <f>IF(F200="","",IF(I200&lt;0,IF(OR(L200&lt;&gt;"",M200&lt;&gt;""),"bezahlt","Gutschrift"),IF(OR(L200&lt;&gt;"",M200&lt;&gt;""),IF(OR(M200="",N(M200)&gt;=I200-0.005),"bezahlt","teilbezahlt"),IF(IF(K200="",FALSE,TODAY()&gt;K200),"überfällig","offen"))))</f>
        <v/>
      </c>
      <c r="P200" s="17">
        <f>IF(OR(F200="",K200=""),"",IF(AND(N(N200)&gt;0.005,TODAY()&gt;K200),TODAY()-K200,""))</f>
        <v/>
      </c>
      <c r="Q200" s="20">
        <f>IF(AND(A200="",F200=""),"",IF(A200="","Nummer fehlt",IF(COUNTIF($A$7:$A$506,A200)&gt;1,"Nummer doppelt",IF(AND(A200&gt;MIN($A$7:$A$506),COUNTIF($A$7:$A$506,A200-1)=0),"Lücke vor dieser Nummer",IF(C200="","Datum fehlt",IF(D200="","Kunde fehlt",IF(ISNA(MATCH(D200,Kunden!$A$6:$A$205,0)),"Kunde nicht in der Liste",IF(AND(M200&lt;&gt;"",L200=""),"Zahlungsdatum fehlt",""))))))))</f>
        <v/>
      </c>
      <c r="R200" s="13" t="n"/>
    </row>
    <row r="201">
      <c r="A201" s="10" t="n"/>
      <c r="B201" s="11">
        <f>IF(A201="","",Einstellungen!$B$4&amp;TEXT(A201,REPT("0",Einstellungen!$B$5)))</f>
        <v/>
      </c>
      <c r="C201" s="12" t="n"/>
      <c r="D201" s="13" t="n"/>
      <c r="E201" s="13" t="n"/>
      <c r="F201" s="14" t="n"/>
      <c r="G201" s="15" t="n"/>
      <c r="H201" s="16">
        <f>IF(F201="","",ROUND(F201*N(G201),2))</f>
        <v/>
      </c>
      <c r="I201" s="16">
        <f>IF(F201="","",F201+N(H201))</f>
        <v/>
      </c>
      <c r="J201" s="17">
        <f>IF(F201="","",IFERROR(IF(INDEX(Kunden!$D$6:$D$205,MATCH(D201,Kunden!$A$6:$A$205,0))="",Einstellungen!$B$6,INDEX(Kunden!$D$6:$D$205,MATCH(D201,Kunden!$A$6:$A$205,0))),Einstellungen!$B$6))</f>
        <v/>
      </c>
      <c r="K201" s="18">
        <f>IF(OR(F201="",C201=""),"",C201+J201)</f>
        <v/>
      </c>
      <c r="L201" s="12" t="n"/>
      <c r="M201" s="19" t="n"/>
      <c r="N201" s="16">
        <f>IF(F201="","",IF(O201="bezahlt",0,I201-N(M201)))</f>
        <v/>
      </c>
      <c r="O201" s="11">
        <f>IF(F201="","",IF(I201&lt;0,IF(OR(L201&lt;&gt;"",M201&lt;&gt;""),"bezahlt","Gutschrift"),IF(OR(L201&lt;&gt;"",M201&lt;&gt;""),IF(OR(M201="",N(M201)&gt;=I201-0.005),"bezahlt","teilbezahlt"),IF(IF(K201="",FALSE,TODAY()&gt;K201),"überfällig","offen"))))</f>
        <v/>
      </c>
      <c r="P201" s="17">
        <f>IF(OR(F201="",K201=""),"",IF(AND(N(N201)&gt;0.005,TODAY()&gt;K201),TODAY()-K201,""))</f>
        <v/>
      </c>
      <c r="Q201" s="20">
        <f>IF(AND(A201="",F201=""),"",IF(A201="","Nummer fehlt",IF(COUNTIF($A$7:$A$506,A201)&gt;1,"Nummer doppelt",IF(AND(A201&gt;MIN($A$7:$A$506),COUNTIF($A$7:$A$506,A201-1)=0),"Lücke vor dieser Nummer",IF(C201="","Datum fehlt",IF(D201="","Kunde fehlt",IF(ISNA(MATCH(D201,Kunden!$A$6:$A$205,0)),"Kunde nicht in der Liste",IF(AND(M201&lt;&gt;"",L201=""),"Zahlungsdatum fehlt",""))))))))</f>
        <v/>
      </c>
      <c r="R201" s="13" t="n"/>
    </row>
    <row r="202">
      <c r="A202" s="10" t="n"/>
      <c r="B202" s="11">
        <f>IF(A202="","",Einstellungen!$B$4&amp;TEXT(A202,REPT("0",Einstellungen!$B$5)))</f>
        <v/>
      </c>
      <c r="C202" s="12" t="n"/>
      <c r="D202" s="13" t="n"/>
      <c r="E202" s="13" t="n"/>
      <c r="F202" s="14" t="n"/>
      <c r="G202" s="15" t="n"/>
      <c r="H202" s="16">
        <f>IF(F202="","",ROUND(F202*N(G202),2))</f>
        <v/>
      </c>
      <c r="I202" s="16">
        <f>IF(F202="","",F202+N(H202))</f>
        <v/>
      </c>
      <c r="J202" s="17">
        <f>IF(F202="","",IFERROR(IF(INDEX(Kunden!$D$6:$D$205,MATCH(D202,Kunden!$A$6:$A$205,0))="",Einstellungen!$B$6,INDEX(Kunden!$D$6:$D$205,MATCH(D202,Kunden!$A$6:$A$205,0))),Einstellungen!$B$6))</f>
        <v/>
      </c>
      <c r="K202" s="18">
        <f>IF(OR(F202="",C202=""),"",C202+J202)</f>
        <v/>
      </c>
      <c r="L202" s="12" t="n"/>
      <c r="M202" s="19" t="n"/>
      <c r="N202" s="16">
        <f>IF(F202="","",IF(O202="bezahlt",0,I202-N(M202)))</f>
        <v/>
      </c>
      <c r="O202" s="11">
        <f>IF(F202="","",IF(I202&lt;0,IF(OR(L202&lt;&gt;"",M202&lt;&gt;""),"bezahlt","Gutschrift"),IF(OR(L202&lt;&gt;"",M202&lt;&gt;""),IF(OR(M202="",N(M202)&gt;=I202-0.005),"bezahlt","teilbezahlt"),IF(IF(K202="",FALSE,TODAY()&gt;K202),"überfällig","offen"))))</f>
        <v/>
      </c>
      <c r="P202" s="17">
        <f>IF(OR(F202="",K202=""),"",IF(AND(N(N202)&gt;0.005,TODAY()&gt;K202),TODAY()-K202,""))</f>
        <v/>
      </c>
      <c r="Q202" s="20">
        <f>IF(AND(A202="",F202=""),"",IF(A202="","Nummer fehlt",IF(COUNTIF($A$7:$A$506,A202)&gt;1,"Nummer doppelt",IF(AND(A202&gt;MIN($A$7:$A$506),COUNTIF($A$7:$A$506,A202-1)=0),"Lücke vor dieser Nummer",IF(C202="","Datum fehlt",IF(D202="","Kunde fehlt",IF(ISNA(MATCH(D202,Kunden!$A$6:$A$205,0)),"Kunde nicht in der Liste",IF(AND(M202&lt;&gt;"",L202=""),"Zahlungsdatum fehlt",""))))))))</f>
        <v/>
      </c>
      <c r="R202" s="13" t="n"/>
    </row>
    <row r="203">
      <c r="A203" s="10" t="n"/>
      <c r="B203" s="11">
        <f>IF(A203="","",Einstellungen!$B$4&amp;TEXT(A203,REPT("0",Einstellungen!$B$5)))</f>
        <v/>
      </c>
      <c r="C203" s="12" t="n"/>
      <c r="D203" s="13" t="n"/>
      <c r="E203" s="13" t="n"/>
      <c r="F203" s="14" t="n"/>
      <c r="G203" s="15" t="n"/>
      <c r="H203" s="16">
        <f>IF(F203="","",ROUND(F203*N(G203),2))</f>
        <v/>
      </c>
      <c r="I203" s="16">
        <f>IF(F203="","",F203+N(H203))</f>
        <v/>
      </c>
      <c r="J203" s="17">
        <f>IF(F203="","",IFERROR(IF(INDEX(Kunden!$D$6:$D$205,MATCH(D203,Kunden!$A$6:$A$205,0))="",Einstellungen!$B$6,INDEX(Kunden!$D$6:$D$205,MATCH(D203,Kunden!$A$6:$A$205,0))),Einstellungen!$B$6))</f>
        <v/>
      </c>
      <c r="K203" s="18">
        <f>IF(OR(F203="",C203=""),"",C203+J203)</f>
        <v/>
      </c>
      <c r="L203" s="12" t="n"/>
      <c r="M203" s="19" t="n"/>
      <c r="N203" s="16">
        <f>IF(F203="","",IF(O203="bezahlt",0,I203-N(M203)))</f>
        <v/>
      </c>
      <c r="O203" s="11">
        <f>IF(F203="","",IF(I203&lt;0,IF(OR(L203&lt;&gt;"",M203&lt;&gt;""),"bezahlt","Gutschrift"),IF(OR(L203&lt;&gt;"",M203&lt;&gt;""),IF(OR(M203="",N(M203)&gt;=I203-0.005),"bezahlt","teilbezahlt"),IF(IF(K203="",FALSE,TODAY()&gt;K203),"überfällig","offen"))))</f>
        <v/>
      </c>
      <c r="P203" s="17">
        <f>IF(OR(F203="",K203=""),"",IF(AND(N(N203)&gt;0.005,TODAY()&gt;K203),TODAY()-K203,""))</f>
        <v/>
      </c>
      <c r="Q203" s="20">
        <f>IF(AND(A203="",F203=""),"",IF(A203="","Nummer fehlt",IF(COUNTIF($A$7:$A$506,A203)&gt;1,"Nummer doppelt",IF(AND(A203&gt;MIN($A$7:$A$506),COUNTIF($A$7:$A$506,A203-1)=0),"Lücke vor dieser Nummer",IF(C203="","Datum fehlt",IF(D203="","Kunde fehlt",IF(ISNA(MATCH(D203,Kunden!$A$6:$A$205,0)),"Kunde nicht in der Liste",IF(AND(M203&lt;&gt;"",L203=""),"Zahlungsdatum fehlt",""))))))))</f>
        <v/>
      </c>
      <c r="R203" s="13" t="n"/>
    </row>
    <row r="204">
      <c r="A204" s="10" t="n"/>
      <c r="B204" s="11">
        <f>IF(A204="","",Einstellungen!$B$4&amp;TEXT(A204,REPT("0",Einstellungen!$B$5)))</f>
        <v/>
      </c>
      <c r="C204" s="12" t="n"/>
      <c r="D204" s="13" t="n"/>
      <c r="E204" s="13" t="n"/>
      <c r="F204" s="14" t="n"/>
      <c r="G204" s="15" t="n"/>
      <c r="H204" s="16">
        <f>IF(F204="","",ROUND(F204*N(G204),2))</f>
        <v/>
      </c>
      <c r="I204" s="16">
        <f>IF(F204="","",F204+N(H204))</f>
        <v/>
      </c>
      <c r="J204" s="17">
        <f>IF(F204="","",IFERROR(IF(INDEX(Kunden!$D$6:$D$205,MATCH(D204,Kunden!$A$6:$A$205,0))="",Einstellungen!$B$6,INDEX(Kunden!$D$6:$D$205,MATCH(D204,Kunden!$A$6:$A$205,0))),Einstellungen!$B$6))</f>
        <v/>
      </c>
      <c r="K204" s="18">
        <f>IF(OR(F204="",C204=""),"",C204+J204)</f>
        <v/>
      </c>
      <c r="L204" s="12" t="n"/>
      <c r="M204" s="19" t="n"/>
      <c r="N204" s="16">
        <f>IF(F204="","",IF(O204="bezahlt",0,I204-N(M204)))</f>
        <v/>
      </c>
      <c r="O204" s="11">
        <f>IF(F204="","",IF(I204&lt;0,IF(OR(L204&lt;&gt;"",M204&lt;&gt;""),"bezahlt","Gutschrift"),IF(OR(L204&lt;&gt;"",M204&lt;&gt;""),IF(OR(M204="",N(M204)&gt;=I204-0.005),"bezahlt","teilbezahlt"),IF(IF(K204="",FALSE,TODAY()&gt;K204),"überfällig","offen"))))</f>
        <v/>
      </c>
      <c r="P204" s="17">
        <f>IF(OR(F204="",K204=""),"",IF(AND(N(N204)&gt;0.005,TODAY()&gt;K204),TODAY()-K204,""))</f>
        <v/>
      </c>
      <c r="Q204" s="20">
        <f>IF(AND(A204="",F204=""),"",IF(A204="","Nummer fehlt",IF(COUNTIF($A$7:$A$506,A204)&gt;1,"Nummer doppelt",IF(AND(A204&gt;MIN($A$7:$A$506),COUNTIF($A$7:$A$506,A204-1)=0),"Lücke vor dieser Nummer",IF(C204="","Datum fehlt",IF(D204="","Kunde fehlt",IF(ISNA(MATCH(D204,Kunden!$A$6:$A$205,0)),"Kunde nicht in der Liste",IF(AND(M204&lt;&gt;"",L204=""),"Zahlungsdatum fehlt",""))))))))</f>
        <v/>
      </c>
      <c r="R204" s="13" t="n"/>
    </row>
    <row r="205">
      <c r="A205" s="10" t="n"/>
      <c r="B205" s="11">
        <f>IF(A205="","",Einstellungen!$B$4&amp;TEXT(A205,REPT("0",Einstellungen!$B$5)))</f>
        <v/>
      </c>
      <c r="C205" s="12" t="n"/>
      <c r="D205" s="13" t="n"/>
      <c r="E205" s="13" t="n"/>
      <c r="F205" s="14" t="n"/>
      <c r="G205" s="15" t="n"/>
      <c r="H205" s="16">
        <f>IF(F205="","",ROUND(F205*N(G205),2))</f>
        <v/>
      </c>
      <c r="I205" s="16">
        <f>IF(F205="","",F205+N(H205))</f>
        <v/>
      </c>
      <c r="J205" s="17">
        <f>IF(F205="","",IFERROR(IF(INDEX(Kunden!$D$6:$D$205,MATCH(D205,Kunden!$A$6:$A$205,0))="",Einstellungen!$B$6,INDEX(Kunden!$D$6:$D$205,MATCH(D205,Kunden!$A$6:$A$205,0))),Einstellungen!$B$6))</f>
        <v/>
      </c>
      <c r="K205" s="18">
        <f>IF(OR(F205="",C205=""),"",C205+J205)</f>
        <v/>
      </c>
      <c r="L205" s="12" t="n"/>
      <c r="M205" s="19" t="n"/>
      <c r="N205" s="16">
        <f>IF(F205="","",IF(O205="bezahlt",0,I205-N(M205)))</f>
        <v/>
      </c>
      <c r="O205" s="11">
        <f>IF(F205="","",IF(I205&lt;0,IF(OR(L205&lt;&gt;"",M205&lt;&gt;""),"bezahlt","Gutschrift"),IF(OR(L205&lt;&gt;"",M205&lt;&gt;""),IF(OR(M205="",N(M205)&gt;=I205-0.005),"bezahlt","teilbezahlt"),IF(IF(K205="",FALSE,TODAY()&gt;K205),"überfällig","offen"))))</f>
        <v/>
      </c>
      <c r="P205" s="17">
        <f>IF(OR(F205="",K205=""),"",IF(AND(N(N205)&gt;0.005,TODAY()&gt;K205),TODAY()-K205,""))</f>
        <v/>
      </c>
      <c r="Q205" s="20">
        <f>IF(AND(A205="",F205=""),"",IF(A205="","Nummer fehlt",IF(COUNTIF($A$7:$A$506,A205)&gt;1,"Nummer doppelt",IF(AND(A205&gt;MIN($A$7:$A$506),COUNTIF($A$7:$A$506,A205-1)=0),"Lücke vor dieser Nummer",IF(C205="","Datum fehlt",IF(D205="","Kunde fehlt",IF(ISNA(MATCH(D205,Kunden!$A$6:$A$205,0)),"Kunde nicht in der Liste",IF(AND(M205&lt;&gt;"",L205=""),"Zahlungsdatum fehlt",""))))))))</f>
        <v/>
      </c>
      <c r="R205" s="13" t="n"/>
    </row>
    <row r="206">
      <c r="A206" s="10" t="n"/>
      <c r="B206" s="11">
        <f>IF(A206="","",Einstellungen!$B$4&amp;TEXT(A206,REPT("0",Einstellungen!$B$5)))</f>
        <v/>
      </c>
      <c r="C206" s="12" t="n"/>
      <c r="D206" s="13" t="n"/>
      <c r="E206" s="13" t="n"/>
      <c r="F206" s="14" t="n"/>
      <c r="G206" s="15" t="n"/>
      <c r="H206" s="16">
        <f>IF(F206="","",ROUND(F206*N(G206),2))</f>
        <v/>
      </c>
      <c r="I206" s="16">
        <f>IF(F206="","",F206+N(H206))</f>
        <v/>
      </c>
      <c r="J206" s="17">
        <f>IF(F206="","",IFERROR(IF(INDEX(Kunden!$D$6:$D$205,MATCH(D206,Kunden!$A$6:$A$205,0))="",Einstellungen!$B$6,INDEX(Kunden!$D$6:$D$205,MATCH(D206,Kunden!$A$6:$A$205,0))),Einstellungen!$B$6))</f>
        <v/>
      </c>
      <c r="K206" s="18">
        <f>IF(OR(F206="",C206=""),"",C206+J206)</f>
        <v/>
      </c>
      <c r="L206" s="12" t="n"/>
      <c r="M206" s="19" t="n"/>
      <c r="N206" s="16">
        <f>IF(F206="","",IF(O206="bezahlt",0,I206-N(M206)))</f>
        <v/>
      </c>
      <c r="O206" s="11">
        <f>IF(F206="","",IF(I206&lt;0,IF(OR(L206&lt;&gt;"",M206&lt;&gt;""),"bezahlt","Gutschrift"),IF(OR(L206&lt;&gt;"",M206&lt;&gt;""),IF(OR(M206="",N(M206)&gt;=I206-0.005),"bezahlt","teilbezahlt"),IF(IF(K206="",FALSE,TODAY()&gt;K206),"überfällig","offen"))))</f>
        <v/>
      </c>
      <c r="P206" s="17">
        <f>IF(OR(F206="",K206=""),"",IF(AND(N(N206)&gt;0.005,TODAY()&gt;K206),TODAY()-K206,""))</f>
        <v/>
      </c>
      <c r="Q206" s="20">
        <f>IF(AND(A206="",F206=""),"",IF(A206="","Nummer fehlt",IF(COUNTIF($A$7:$A$506,A206)&gt;1,"Nummer doppelt",IF(AND(A206&gt;MIN($A$7:$A$506),COUNTIF($A$7:$A$506,A206-1)=0),"Lücke vor dieser Nummer",IF(C206="","Datum fehlt",IF(D206="","Kunde fehlt",IF(ISNA(MATCH(D206,Kunden!$A$6:$A$205,0)),"Kunde nicht in der Liste",IF(AND(M206&lt;&gt;"",L206=""),"Zahlungsdatum fehlt",""))))))))</f>
        <v/>
      </c>
      <c r="R206" s="13" t="n"/>
    </row>
    <row r="207">
      <c r="A207" s="10" t="n"/>
      <c r="B207" s="11">
        <f>IF(A207="","",Einstellungen!$B$4&amp;TEXT(A207,REPT("0",Einstellungen!$B$5)))</f>
        <v/>
      </c>
      <c r="C207" s="12" t="n"/>
      <c r="D207" s="13" t="n"/>
      <c r="E207" s="13" t="n"/>
      <c r="F207" s="14" t="n"/>
      <c r="G207" s="15" t="n"/>
      <c r="H207" s="16">
        <f>IF(F207="","",ROUND(F207*N(G207),2))</f>
        <v/>
      </c>
      <c r="I207" s="16">
        <f>IF(F207="","",F207+N(H207))</f>
        <v/>
      </c>
      <c r="J207" s="17">
        <f>IF(F207="","",IFERROR(IF(INDEX(Kunden!$D$6:$D$205,MATCH(D207,Kunden!$A$6:$A$205,0))="",Einstellungen!$B$6,INDEX(Kunden!$D$6:$D$205,MATCH(D207,Kunden!$A$6:$A$205,0))),Einstellungen!$B$6))</f>
        <v/>
      </c>
      <c r="K207" s="18">
        <f>IF(OR(F207="",C207=""),"",C207+J207)</f>
        <v/>
      </c>
      <c r="L207" s="12" t="n"/>
      <c r="M207" s="19" t="n"/>
      <c r="N207" s="16">
        <f>IF(F207="","",IF(O207="bezahlt",0,I207-N(M207)))</f>
        <v/>
      </c>
      <c r="O207" s="11">
        <f>IF(F207="","",IF(I207&lt;0,IF(OR(L207&lt;&gt;"",M207&lt;&gt;""),"bezahlt","Gutschrift"),IF(OR(L207&lt;&gt;"",M207&lt;&gt;""),IF(OR(M207="",N(M207)&gt;=I207-0.005),"bezahlt","teilbezahlt"),IF(IF(K207="",FALSE,TODAY()&gt;K207),"überfällig","offen"))))</f>
        <v/>
      </c>
      <c r="P207" s="17">
        <f>IF(OR(F207="",K207=""),"",IF(AND(N(N207)&gt;0.005,TODAY()&gt;K207),TODAY()-K207,""))</f>
        <v/>
      </c>
      <c r="Q207" s="20">
        <f>IF(AND(A207="",F207=""),"",IF(A207="","Nummer fehlt",IF(COUNTIF($A$7:$A$506,A207)&gt;1,"Nummer doppelt",IF(AND(A207&gt;MIN($A$7:$A$506),COUNTIF($A$7:$A$506,A207-1)=0),"Lücke vor dieser Nummer",IF(C207="","Datum fehlt",IF(D207="","Kunde fehlt",IF(ISNA(MATCH(D207,Kunden!$A$6:$A$205,0)),"Kunde nicht in der Liste",IF(AND(M207&lt;&gt;"",L207=""),"Zahlungsdatum fehlt",""))))))))</f>
        <v/>
      </c>
      <c r="R207" s="13" t="n"/>
    </row>
    <row r="208">
      <c r="A208" s="10" t="n"/>
      <c r="B208" s="11">
        <f>IF(A208="","",Einstellungen!$B$4&amp;TEXT(A208,REPT("0",Einstellungen!$B$5)))</f>
        <v/>
      </c>
      <c r="C208" s="12" t="n"/>
      <c r="D208" s="13" t="n"/>
      <c r="E208" s="13" t="n"/>
      <c r="F208" s="14" t="n"/>
      <c r="G208" s="15" t="n"/>
      <c r="H208" s="16">
        <f>IF(F208="","",ROUND(F208*N(G208),2))</f>
        <v/>
      </c>
      <c r="I208" s="16">
        <f>IF(F208="","",F208+N(H208))</f>
        <v/>
      </c>
      <c r="J208" s="17">
        <f>IF(F208="","",IFERROR(IF(INDEX(Kunden!$D$6:$D$205,MATCH(D208,Kunden!$A$6:$A$205,0))="",Einstellungen!$B$6,INDEX(Kunden!$D$6:$D$205,MATCH(D208,Kunden!$A$6:$A$205,0))),Einstellungen!$B$6))</f>
        <v/>
      </c>
      <c r="K208" s="18">
        <f>IF(OR(F208="",C208=""),"",C208+J208)</f>
        <v/>
      </c>
      <c r="L208" s="12" t="n"/>
      <c r="M208" s="19" t="n"/>
      <c r="N208" s="16">
        <f>IF(F208="","",IF(O208="bezahlt",0,I208-N(M208)))</f>
        <v/>
      </c>
      <c r="O208" s="11">
        <f>IF(F208="","",IF(I208&lt;0,IF(OR(L208&lt;&gt;"",M208&lt;&gt;""),"bezahlt","Gutschrift"),IF(OR(L208&lt;&gt;"",M208&lt;&gt;""),IF(OR(M208="",N(M208)&gt;=I208-0.005),"bezahlt","teilbezahlt"),IF(IF(K208="",FALSE,TODAY()&gt;K208),"überfällig","offen"))))</f>
        <v/>
      </c>
      <c r="P208" s="17">
        <f>IF(OR(F208="",K208=""),"",IF(AND(N(N208)&gt;0.005,TODAY()&gt;K208),TODAY()-K208,""))</f>
        <v/>
      </c>
      <c r="Q208" s="20">
        <f>IF(AND(A208="",F208=""),"",IF(A208="","Nummer fehlt",IF(COUNTIF($A$7:$A$506,A208)&gt;1,"Nummer doppelt",IF(AND(A208&gt;MIN($A$7:$A$506),COUNTIF($A$7:$A$506,A208-1)=0),"Lücke vor dieser Nummer",IF(C208="","Datum fehlt",IF(D208="","Kunde fehlt",IF(ISNA(MATCH(D208,Kunden!$A$6:$A$205,0)),"Kunde nicht in der Liste",IF(AND(M208&lt;&gt;"",L208=""),"Zahlungsdatum fehlt",""))))))))</f>
        <v/>
      </c>
      <c r="R208" s="13" t="n"/>
    </row>
    <row r="209">
      <c r="A209" s="10" t="n"/>
      <c r="B209" s="11">
        <f>IF(A209="","",Einstellungen!$B$4&amp;TEXT(A209,REPT("0",Einstellungen!$B$5)))</f>
        <v/>
      </c>
      <c r="C209" s="12" t="n"/>
      <c r="D209" s="13" t="n"/>
      <c r="E209" s="13" t="n"/>
      <c r="F209" s="14" t="n"/>
      <c r="G209" s="15" t="n"/>
      <c r="H209" s="16">
        <f>IF(F209="","",ROUND(F209*N(G209),2))</f>
        <v/>
      </c>
      <c r="I209" s="16">
        <f>IF(F209="","",F209+N(H209))</f>
        <v/>
      </c>
      <c r="J209" s="17">
        <f>IF(F209="","",IFERROR(IF(INDEX(Kunden!$D$6:$D$205,MATCH(D209,Kunden!$A$6:$A$205,0))="",Einstellungen!$B$6,INDEX(Kunden!$D$6:$D$205,MATCH(D209,Kunden!$A$6:$A$205,0))),Einstellungen!$B$6))</f>
        <v/>
      </c>
      <c r="K209" s="18">
        <f>IF(OR(F209="",C209=""),"",C209+J209)</f>
        <v/>
      </c>
      <c r="L209" s="12" t="n"/>
      <c r="M209" s="19" t="n"/>
      <c r="N209" s="16">
        <f>IF(F209="","",IF(O209="bezahlt",0,I209-N(M209)))</f>
        <v/>
      </c>
      <c r="O209" s="11">
        <f>IF(F209="","",IF(I209&lt;0,IF(OR(L209&lt;&gt;"",M209&lt;&gt;""),"bezahlt","Gutschrift"),IF(OR(L209&lt;&gt;"",M209&lt;&gt;""),IF(OR(M209="",N(M209)&gt;=I209-0.005),"bezahlt","teilbezahlt"),IF(IF(K209="",FALSE,TODAY()&gt;K209),"überfällig","offen"))))</f>
        <v/>
      </c>
      <c r="P209" s="17">
        <f>IF(OR(F209="",K209=""),"",IF(AND(N(N209)&gt;0.005,TODAY()&gt;K209),TODAY()-K209,""))</f>
        <v/>
      </c>
      <c r="Q209" s="20">
        <f>IF(AND(A209="",F209=""),"",IF(A209="","Nummer fehlt",IF(COUNTIF($A$7:$A$506,A209)&gt;1,"Nummer doppelt",IF(AND(A209&gt;MIN($A$7:$A$506),COUNTIF($A$7:$A$506,A209-1)=0),"Lücke vor dieser Nummer",IF(C209="","Datum fehlt",IF(D209="","Kunde fehlt",IF(ISNA(MATCH(D209,Kunden!$A$6:$A$205,0)),"Kunde nicht in der Liste",IF(AND(M209&lt;&gt;"",L209=""),"Zahlungsdatum fehlt",""))))))))</f>
        <v/>
      </c>
      <c r="R209" s="13" t="n"/>
    </row>
    <row r="210">
      <c r="A210" s="10" t="n"/>
      <c r="B210" s="11">
        <f>IF(A210="","",Einstellungen!$B$4&amp;TEXT(A210,REPT("0",Einstellungen!$B$5)))</f>
        <v/>
      </c>
      <c r="C210" s="12" t="n"/>
      <c r="D210" s="13" t="n"/>
      <c r="E210" s="13" t="n"/>
      <c r="F210" s="14" t="n"/>
      <c r="G210" s="15" t="n"/>
      <c r="H210" s="16">
        <f>IF(F210="","",ROUND(F210*N(G210),2))</f>
        <v/>
      </c>
      <c r="I210" s="16">
        <f>IF(F210="","",F210+N(H210))</f>
        <v/>
      </c>
      <c r="J210" s="17">
        <f>IF(F210="","",IFERROR(IF(INDEX(Kunden!$D$6:$D$205,MATCH(D210,Kunden!$A$6:$A$205,0))="",Einstellungen!$B$6,INDEX(Kunden!$D$6:$D$205,MATCH(D210,Kunden!$A$6:$A$205,0))),Einstellungen!$B$6))</f>
        <v/>
      </c>
      <c r="K210" s="18">
        <f>IF(OR(F210="",C210=""),"",C210+J210)</f>
        <v/>
      </c>
      <c r="L210" s="12" t="n"/>
      <c r="M210" s="19" t="n"/>
      <c r="N210" s="16">
        <f>IF(F210="","",IF(O210="bezahlt",0,I210-N(M210)))</f>
        <v/>
      </c>
      <c r="O210" s="11">
        <f>IF(F210="","",IF(I210&lt;0,IF(OR(L210&lt;&gt;"",M210&lt;&gt;""),"bezahlt","Gutschrift"),IF(OR(L210&lt;&gt;"",M210&lt;&gt;""),IF(OR(M210="",N(M210)&gt;=I210-0.005),"bezahlt","teilbezahlt"),IF(IF(K210="",FALSE,TODAY()&gt;K210),"überfällig","offen"))))</f>
        <v/>
      </c>
      <c r="P210" s="17">
        <f>IF(OR(F210="",K210=""),"",IF(AND(N(N210)&gt;0.005,TODAY()&gt;K210),TODAY()-K210,""))</f>
        <v/>
      </c>
      <c r="Q210" s="20">
        <f>IF(AND(A210="",F210=""),"",IF(A210="","Nummer fehlt",IF(COUNTIF($A$7:$A$506,A210)&gt;1,"Nummer doppelt",IF(AND(A210&gt;MIN($A$7:$A$506),COUNTIF($A$7:$A$506,A210-1)=0),"Lücke vor dieser Nummer",IF(C210="","Datum fehlt",IF(D210="","Kunde fehlt",IF(ISNA(MATCH(D210,Kunden!$A$6:$A$205,0)),"Kunde nicht in der Liste",IF(AND(M210&lt;&gt;"",L210=""),"Zahlungsdatum fehlt",""))))))))</f>
        <v/>
      </c>
      <c r="R210" s="13" t="n"/>
    </row>
    <row r="211">
      <c r="A211" s="10" t="n"/>
      <c r="B211" s="11">
        <f>IF(A211="","",Einstellungen!$B$4&amp;TEXT(A211,REPT("0",Einstellungen!$B$5)))</f>
        <v/>
      </c>
      <c r="C211" s="12" t="n"/>
      <c r="D211" s="13" t="n"/>
      <c r="E211" s="13" t="n"/>
      <c r="F211" s="14" t="n"/>
      <c r="G211" s="15" t="n"/>
      <c r="H211" s="16">
        <f>IF(F211="","",ROUND(F211*N(G211),2))</f>
        <v/>
      </c>
      <c r="I211" s="16">
        <f>IF(F211="","",F211+N(H211))</f>
        <v/>
      </c>
      <c r="J211" s="17">
        <f>IF(F211="","",IFERROR(IF(INDEX(Kunden!$D$6:$D$205,MATCH(D211,Kunden!$A$6:$A$205,0))="",Einstellungen!$B$6,INDEX(Kunden!$D$6:$D$205,MATCH(D211,Kunden!$A$6:$A$205,0))),Einstellungen!$B$6))</f>
        <v/>
      </c>
      <c r="K211" s="18">
        <f>IF(OR(F211="",C211=""),"",C211+J211)</f>
        <v/>
      </c>
      <c r="L211" s="12" t="n"/>
      <c r="M211" s="19" t="n"/>
      <c r="N211" s="16">
        <f>IF(F211="","",IF(O211="bezahlt",0,I211-N(M211)))</f>
        <v/>
      </c>
      <c r="O211" s="11">
        <f>IF(F211="","",IF(I211&lt;0,IF(OR(L211&lt;&gt;"",M211&lt;&gt;""),"bezahlt","Gutschrift"),IF(OR(L211&lt;&gt;"",M211&lt;&gt;""),IF(OR(M211="",N(M211)&gt;=I211-0.005),"bezahlt","teilbezahlt"),IF(IF(K211="",FALSE,TODAY()&gt;K211),"überfällig","offen"))))</f>
        <v/>
      </c>
      <c r="P211" s="17">
        <f>IF(OR(F211="",K211=""),"",IF(AND(N(N211)&gt;0.005,TODAY()&gt;K211),TODAY()-K211,""))</f>
        <v/>
      </c>
      <c r="Q211" s="20">
        <f>IF(AND(A211="",F211=""),"",IF(A211="","Nummer fehlt",IF(COUNTIF($A$7:$A$506,A211)&gt;1,"Nummer doppelt",IF(AND(A211&gt;MIN($A$7:$A$506),COUNTIF($A$7:$A$506,A211-1)=0),"Lücke vor dieser Nummer",IF(C211="","Datum fehlt",IF(D211="","Kunde fehlt",IF(ISNA(MATCH(D211,Kunden!$A$6:$A$205,0)),"Kunde nicht in der Liste",IF(AND(M211&lt;&gt;"",L211=""),"Zahlungsdatum fehlt",""))))))))</f>
        <v/>
      </c>
      <c r="R211" s="13" t="n"/>
    </row>
    <row r="212">
      <c r="A212" s="10" t="n"/>
      <c r="B212" s="11">
        <f>IF(A212="","",Einstellungen!$B$4&amp;TEXT(A212,REPT("0",Einstellungen!$B$5)))</f>
        <v/>
      </c>
      <c r="C212" s="12" t="n"/>
      <c r="D212" s="13" t="n"/>
      <c r="E212" s="13" t="n"/>
      <c r="F212" s="14" t="n"/>
      <c r="G212" s="15" t="n"/>
      <c r="H212" s="16">
        <f>IF(F212="","",ROUND(F212*N(G212),2))</f>
        <v/>
      </c>
      <c r="I212" s="16">
        <f>IF(F212="","",F212+N(H212))</f>
        <v/>
      </c>
      <c r="J212" s="17">
        <f>IF(F212="","",IFERROR(IF(INDEX(Kunden!$D$6:$D$205,MATCH(D212,Kunden!$A$6:$A$205,0))="",Einstellungen!$B$6,INDEX(Kunden!$D$6:$D$205,MATCH(D212,Kunden!$A$6:$A$205,0))),Einstellungen!$B$6))</f>
        <v/>
      </c>
      <c r="K212" s="18">
        <f>IF(OR(F212="",C212=""),"",C212+J212)</f>
        <v/>
      </c>
      <c r="L212" s="12" t="n"/>
      <c r="M212" s="19" t="n"/>
      <c r="N212" s="16">
        <f>IF(F212="","",IF(O212="bezahlt",0,I212-N(M212)))</f>
        <v/>
      </c>
      <c r="O212" s="11">
        <f>IF(F212="","",IF(I212&lt;0,IF(OR(L212&lt;&gt;"",M212&lt;&gt;""),"bezahlt","Gutschrift"),IF(OR(L212&lt;&gt;"",M212&lt;&gt;""),IF(OR(M212="",N(M212)&gt;=I212-0.005),"bezahlt","teilbezahlt"),IF(IF(K212="",FALSE,TODAY()&gt;K212),"überfällig","offen"))))</f>
        <v/>
      </c>
      <c r="P212" s="17">
        <f>IF(OR(F212="",K212=""),"",IF(AND(N(N212)&gt;0.005,TODAY()&gt;K212),TODAY()-K212,""))</f>
        <v/>
      </c>
      <c r="Q212" s="20">
        <f>IF(AND(A212="",F212=""),"",IF(A212="","Nummer fehlt",IF(COUNTIF($A$7:$A$506,A212)&gt;1,"Nummer doppelt",IF(AND(A212&gt;MIN($A$7:$A$506),COUNTIF($A$7:$A$506,A212-1)=0),"Lücke vor dieser Nummer",IF(C212="","Datum fehlt",IF(D212="","Kunde fehlt",IF(ISNA(MATCH(D212,Kunden!$A$6:$A$205,0)),"Kunde nicht in der Liste",IF(AND(M212&lt;&gt;"",L212=""),"Zahlungsdatum fehlt",""))))))))</f>
        <v/>
      </c>
      <c r="R212" s="13" t="n"/>
    </row>
    <row r="213">
      <c r="A213" s="10" t="n"/>
      <c r="B213" s="11">
        <f>IF(A213="","",Einstellungen!$B$4&amp;TEXT(A213,REPT("0",Einstellungen!$B$5)))</f>
        <v/>
      </c>
      <c r="C213" s="12" t="n"/>
      <c r="D213" s="13" t="n"/>
      <c r="E213" s="13" t="n"/>
      <c r="F213" s="14" t="n"/>
      <c r="G213" s="15" t="n"/>
      <c r="H213" s="16">
        <f>IF(F213="","",ROUND(F213*N(G213),2))</f>
        <v/>
      </c>
      <c r="I213" s="16">
        <f>IF(F213="","",F213+N(H213))</f>
        <v/>
      </c>
      <c r="J213" s="17">
        <f>IF(F213="","",IFERROR(IF(INDEX(Kunden!$D$6:$D$205,MATCH(D213,Kunden!$A$6:$A$205,0))="",Einstellungen!$B$6,INDEX(Kunden!$D$6:$D$205,MATCH(D213,Kunden!$A$6:$A$205,0))),Einstellungen!$B$6))</f>
        <v/>
      </c>
      <c r="K213" s="18">
        <f>IF(OR(F213="",C213=""),"",C213+J213)</f>
        <v/>
      </c>
      <c r="L213" s="12" t="n"/>
      <c r="M213" s="19" t="n"/>
      <c r="N213" s="16">
        <f>IF(F213="","",IF(O213="bezahlt",0,I213-N(M213)))</f>
        <v/>
      </c>
      <c r="O213" s="11">
        <f>IF(F213="","",IF(I213&lt;0,IF(OR(L213&lt;&gt;"",M213&lt;&gt;""),"bezahlt","Gutschrift"),IF(OR(L213&lt;&gt;"",M213&lt;&gt;""),IF(OR(M213="",N(M213)&gt;=I213-0.005),"bezahlt","teilbezahlt"),IF(IF(K213="",FALSE,TODAY()&gt;K213),"überfällig","offen"))))</f>
        <v/>
      </c>
      <c r="P213" s="17">
        <f>IF(OR(F213="",K213=""),"",IF(AND(N(N213)&gt;0.005,TODAY()&gt;K213),TODAY()-K213,""))</f>
        <v/>
      </c>
      <c r="Q213" s="20">
        <f>IF(AND(A213="",F213=""),"",IF(A213="","Nummer fehlt",IF(COUNTIF($A$7:$A$506,A213)&gt;1,"Nummer doppelt",IF(AND(A213&gt;MIN($A$7:$A$506),COUNTIF($A$7:$A$506,A213-1)=0),"Lücke vor dieser Nummer",IF(C213="","Datum fehlt",IF(D213="","Kunde fehlt",IF(ISNA(MATCH(D213,Kunden!$A$6:$A$205,0)),"Kunde nicht in der Liste",IF(AND(M213&lt;&gt;"",L213=""),"Zahlungsdatum fehlt",""))))))))</f>
        <v/>
      </c>
      <c r="R213" s="13" t="n"/>
    </row>
    <row r="214">
      <c r="A214" s="10" t="n"/>
      <c r="B214" s="11">
        <f>IF(A214="","",Einstellungen!$B$4&amp;TEXT(A214,REPT("0",Einstellungen!$B$5)))</f>
        <v/>
      </c>
      <c r="C214" s="12" t="n"/>
      <c r="D214" s="13" t="n"/>
      <c r="E214" s="13" t="n"/>
      <c r="F214" s="14" t="n"/>
      <c r="G214" s="15" t="n"/>
      <c r="H214" s="16">
        <f>IF(F214="","",ROUND(F214*N(G214),2))</f>
        <v/>
      </c>
      <c r="I214" s="16">
        <f>IF(F214="","",F214+N(H214))</f>
        <v/>
      </c>
      <c r="J214" s="17">
        <f>IF(F214="","",IFERROR(IF(INDEX(Kunden!$D$6:$D$205,MATCH(D214,Kunden!$A$6:$A$205,0))="",Einstellungen!$B$6,INDEX(Kunden!$D$6:$D$205,MATCH(D214,Kunden!$A$6:$A$205,0))),Einstellungen!$B$6))</f>
        <v/>
      </c>
      <c r="K214" s="18">
        <f>IF(OR(F214="",C214=""),"",C214+J214)</f>
        <v/>
      </c>
      <c r="L214" s="12" t="n"/>
      <c r="M214" s="19" t="n"/>
      <c r="N214" s="16">
        <f>IF(F214="","",IF(O214="bezahlt",0,I214-N(M214)))</f>
        <v/>
      </c>
      <c r="O214" s="11">
        <f>IF(F214="","",IF(I214&lt;0,IF(OR(L214&lt;&gt;"",M214&lt;&gt;""),"bezahlt","Gutschrift"),IF(OR(L214&lt;&gt;"",M214&lt;&gt;""),IF(OR(M214="",N(M214)&gt;=I214-0.005),"bezahlt","teilbezahlt"),IF(IF(K214="",FALSE,TODAY()&gt;K214),"überfällig","offen"))))</f>
        <v/>
      </c>
      <c r="P214" s="17">
        <f>IF(OR(F214="",K214=""),"",IF(AND(N(N214)&gt;0.005,TODAY()&gt;K214),TODAY()-K214,""))</f>
        <v/>
      </c>
      <c r="Q214" s="20">
        <f>IF(AND(A214="",F214=""),"",IF(A214="","Nummer fehlt",IF(COUNTIF($A$7:$A$506,A214)&gt;1,"Nummer doppelt",IF(AND(A214&gt;MIN($A$7:$A$506),COUNTIF($A$7:$A$506,A214-1)=0),"Lücke vor dieser Nummer",IF(C214="","Datum fehlt",IF(D214="","Kunde fehlt",IF(ISNA(MATCH(D214,Kunden!$A$6:$A$205,0)),"Kunde nicht in der Liste",IF(AND(M214&lt;&gt;"",L214=""),"Zahlungsdatum fehlt",""))))))))</f>
        <v/>
      </c>
      <c r="R214" s="13" t="n"/>
    </row>
    <row r="215">
      <c r="A215" s="10" t="n"/>
      <c r="B215" s="11">
        <f>IF(A215="","",Einstellungen!$B$4&amp;TEXT(A215,REPT("0",Einstellungen!$B$5)))</f>
        <v/>
      </c>
      <c r="C215" s="12" t="n"/>
      <c r="D215" s="13" t="n"/>
      <c r="E215" s="13" t="n"/>
      <c r="F215" s="14" t="n"/>
      <c r="G215" s="15" t="n"/>
      <c r="H215" s="16">
        <f>IF(F215="","",ROUND(F215*N(G215),2))</f>
        <v/>
      </c>
      <c r="I215" s="16">
        <f>IF(F215="","",F215+N(H215))</f>
        <v/>
      </c>
      <c r="J215" s="17">
        <f>IF(F215="","",IFERROR(IF(INDEX(Kunden!$D$6:$D$205,MATCH(D215,Kunden!$A$6:$A$205,0))="",Einstellungen!$B$6,INDEX(Kunden!$D$6:$D$205,MATCH(D215,Kunden!$A$6:$A$205,0))),Einstellungen!$B$6))</f>
        <v/>
      </c>
      <c r="K215" s="18">
        <f>IF(OR(F215="",C215=""),"",C215+J215)</f>
        <v/>
      </c>
      <c r="L215" s="12" t="n"/>
      <c r="M215" s="19" t="n"/>
      <c r="N215" s="16">
        <f>IF(F215="","",IF(O215="bezahlt",0,I215-N(M215)))</f>
        <v/>
      </c>
      <c r="O215" s="11">
        <f>IF(F215="","",IF(I215&lt;0,IF(OR(L215&lt;&gt;"",M215&lt;&gt;""),"bezahlt","Gutschrift"),IF(OR(L215&lt;&gt;"",M215&lt;&gt;""),IF(OR(M215="",N(M215)&gt;=I215-0.005),"bezahlt","teilbezahlt"),IF(IF(K215="",FALSE,TODAY()&gt;K215),"überfällig","offen"))))</f>
        <v/>
      </c>
      <c r="P215" s="17">
        <f>IF(OR(F215="",K215=""),"",IF(AND(N(N215)&gt;0.005,TODAY()&gt;K215),TODAY()-K215,""))</f>
        <v/>
      </c>
      <c r="Q215" s="20">
        <f>IF(AND(A215="",F215=""),"",IF(A215="","Nummer fehlt",IF(COUNTIF($A$7:$A$506,A215)&gt;1,"Nummer doppelt",IF(AND(A215&gt;MIN($A$7:$A$506),COUNTIF($A$7:$A$506,A215-1)=0),"Lücke vor dieser Nummer",IF(C215="","Datum fehlt",IF(D215="","Kunde fehlt",IF(ISNA(MATCH(D215,Kunden!$A$6:$A$205,0)),"Kunde nicht in der Liste",IF(AND(M215&lt;&gt;"",L215=""),"Zahlungsdatum fehlt",""))))))))</f>
        <v/>
      </c>
      <c r="R215" s="13" t="n"/>
    </row>
    <row r="216">
      <c r="A216" s="10" t="n"/>
      <c r="B216" s="11">
        <f>IF(A216="","",Einstellungen!$B$4&amp;TEXT(A216,REPT("0",Einstellungen!$B$5)))</f>
        <v/>
      </c>
      <c r="C216" s="12" t="n"/>
      <c r="D216" s="13" t="n"/>
      <c r="E216" s="13" t="n"/>
      <c r="F216" s="14" t="n"/>
      <c r="G216" s="15" t="n"/>
      <c r="H216" s="16">
        <f>IF(F216="","",ROUND(F216*N(G216),2))</f>
        <v/>
      </c>
      <c r="I216" s="16">
        <f>IF(F216="","",F216+N(H216))</f>
        <v/>
      </c>
      <c r="J216" s="17">
        <f>IF(F216="","",IFERROR(IF(INDEX(Kunden!$D$6:$D$205,MATCH(D216,Kunden!$A$6:$A$205,0))="",Einstellungen!$B$6,INDEX(Kunden!$D$6:$D$205,MATCH(D216,Kunden!$A$6:$A$205,0))),Einstellungen!$B$6))</f>
        <v/>
      </c>
      <c r="K216" s="18">
        <f>IF(OR(F216="",C216=""),"",C216+J216)</f>
        <v/>
      </c>
      <c r="L216" s="12" t="n"/>
      <c r="M216" s="19" t="n"/>
      <c r="N216" s="16">
        <f>IF(F216="","",IF(O216="bezahlt",0,I216-N(M216)))</f>
        <v/>
      </c>
      <c r="O216" s="11">
        <f>IF(F216="","",IF(I216&lt;0,IF(OR(L216&lt;&gt;"",M216&lt;&gt;""),"bezahlt","Gutschrift"),IF(OR(L216&lt;&gt;"",M216&lt;&gt;""),IF(OR(M216="",N(M216)&gt;=I216-0.005),"bezahlt","teilbezahlt"),IF(IF(K216="",FALSE,TODAY()&gt;K216),"überfällig","offen"))))</f>
        <v/>
      </c>
      <c r="P216" s="17">
        <f>IF(OR(F216="",K216=""),"",IF(AND(N(N216)&gt;0.005,TODAY()&gt;K216),TODAY()-K216,""))</f>
        <v/>
      </c>
      <c r="Q216" s="20">
        <f>IF(AND(A216="",F216=""),"",IF(A216="","Nummer fehlt",IF(COUNTIF($A$7:$A$506,A216)&gt;1,"Nummer doppelt",IF(AND(A216&gt;MIN($A$7:$A$506),COUNTIF($A$7:$A$506,A216-1)=0),"Lücke vor dieser Nummer",IF(C216="","Datum fehlt",IF(D216="","Kunde fehlt",IF(ISNA(MATCH(D216,Kunden!$A$6:$A$205,0)),"Kunde nicht in der Liste",IF(AND(M216&lt;&gt;"",L216=""),"Zahlungsdatum fehlt",""))))))))</f>
        <v/>
      </c>
      <c r="R216" s="13" t="n"/>
    </row>
    <row r="217">
      <c r="A217" s="10" t="n"/>
      <c r="B217" s="11">
        <f>IF(A217="","",Einstellungen!$B$4&amp;TEXT(A217,REPT("0",Einstellungen!$B$5)))</f>
        <v/>
      </c>
      <c r="C217" s="12" t="n"/>
      <c r="D217" s="13" t="n"/>
      <c r="E217" s="13" t="n"/>
      <c r="F217" s="14" t="n"/>
      <c r="G217" s="15" t="n"/>
      <c r="H217" s="16">
        <f>IF(F217="","",ROUND(F217*N(G217),2))</f>
        <v/>
      </c>
      <c r="I217" s="16">
        <f>IF(F217="","",F217+N(H217))</f>
        <v/>
      </c>
      <c r="J217" s="17">
        <f>IF(F217="","",IFERROR(IF(INDEX(Kunden!$D$6:$D$205,MATCH(D217,Kunden!$A$6:$A$205,0))="",Einstellungen!$B$6,INDEX(Kunden!$D$6:$D$205,MATCH(D217,Kunden!$A$6:$A$205,0))),Einstellungen!$B$6))</f>
        <v/>
      </c>
      <c r="K217" s="18">
        <f>IF(OR(F217="",C217=""),"",C217+J217)</f>
        <v/>
      </c>
      <c r="L217" s="12" t="n"/>
      <c r="M217" s="19" t="n"/>
      <c r="N217" s="16">
        <f>IF(F217="","",IF(O217="bezahlt",0,I217-N(M217)))</f>
        <v/>
      </c>
      <c r="O217" s="11">
        <f>IF(F217="","",IF(I217&lt;0,IF(OR(L217&lt;&gt;"",M217&lt;&gt;""),"bezahlt","Gutschrift"),IF(OR(L217&lt;&gt;"",M217&lt;&gt;""),IF(OR(M217="",N(M217)&gt;=I217-0.005),"bezahlt","teilbezahlt"),IF(IF(K217="",FALSE,TODAY()&gt;K217),"überfällig","offen"))))</f>
        <v/>
      </c>
      <c r="P217" s="17">
        <f>IF(OR(F217="",K217=""),"",IF(AND(N(N217)&gt;0.005,TODAY()&gt;K217),TODAY()-K217,""))</f>
        <v/>
      </c>
      <c r="Q217" s="20">
        <f>IF(AND(A217="",F217=""),"",IF(A217="","Nummer fehlt",IF(COUNTIF($A$7:$A$506,A217)&gt;1,"Nummer doppelt",IF(AND(A217&gt;MIN($A$7:$A$506),COUNTIF($A$7:$A$506,A217-1)=0),"Lücke vor dieser Nummer",IF(C217="","Datum fehlt",IF(D217="","Kunde fehlt",IF(ISNA(MATCH(D217,Kunden!$A$6:$A$205,0)),"Kunde nicht in der Liste",IF(AND(M217&lt;&gt;"",L217=""),"Zahlungsdatum fehlt",""))))))))</f>
        <v/>
      </c>
      <c r="R217" s="13" t="n"/>
    </row>
    <row r="218">
      <c r="A218" s="10" t="n"/>
      <c r="B218" s="11">
        <f>IF(A218="","",Einstellungen!$B$4&amp;TEXT(A218,REPT("0",Einstellungen!$B$5)))</f>
        <v/>
      </c>
      <c r="C218" s="12" t="n"/>
      <c r="D218" s="13" t="n"/>
      <c r="E218" s="13" t="n"/>
      <c r="F218" s="14" t="n"/>
      <c r="G218" s="15" t="n"/>
      <c r="H218" s="16">
        <f>IF(F218="","",ROUND(F218*N(G218),2))</f>
        <v/>
      </c>
      <c r="I218" s="16">
        <f>IF(F218="","",F218+N(H218))</f>
        <v/>
      </c>
      <c r="J218" s="17">
        <f>IF(F218="","",IFERROR(IF(INDEX(Kunden!$D$6:$D$205,MATCH(D218,Kunden!$A$6:$A$205,0))="",Einstellungen!$B$6,INDEX(Kunden!$D$6:$D$205,MATCH(D218,Kunden!$A$6:$A$205,0))),Einstellungen!$B$6))</f>
        <v/>
      </c>
      <c r="K218" s="18">
        <f>IF(OR(F218="",C218=""),"",C218+J218)</f>
        <v/>
      </c>
      <c r="L218" s="12" t="n"/>
      <c r="M218" s="19" t="n"/>
      <c r="N218" s="16">
        <f>IF(F218="","",IF(O218="bezahlt",0,I218-N(M218)))</f>
        <v/>
      </c>
      <c r="O218" s="11">
        <f>IF(F218="","",IF(I218&lt;0,IF(OR(L218&lt;&gt;"",M218&lt;&gt;""),"bezahlt","Gutschrift"),IF(OR(L218&lt;&gt;"",M218&lt;&gt;""),IF(OR(M218="",N(M218)&gt;=I218-0.005),"bezahlt","teilbezahlt"),IF(IF(K218="",FALSE,TODAY()&gt;K218),"überfällig","offen"))))</f>
        <v/>
      </c>
      <c r="P218" s="17">
        <f>IF(OR(F218="",K218=""),"",IF(AND(N(N218)&gt;0.005,TODAY()&gt;K218),TODAY()-K218,""))</f>
        <v/>
      </c>
      <c r="Q218" s="20">
        <f>IF(AND(A218="",F218=""),"",IF(A218="","Nummer fehlt",IF(COUNTIF($A$7:$A$506,A218)&gt;1,"Nummer doppelt",IF(AND(A218&gt;MIN($A$7:$A$506),COUNTIF($A$7:$A$506,A218-1)=0),"Lücke vor dieser Nummer",IF(C218="","Datum fehlt",IF(D218="","Kunde fehlt",IF(ISNA(MATCH(D218,Kunden!$A$6:$A$205,0)),"Kunde nicht in der Liste",IF(AND(M218&lt;&gt;"",L218=""),"Zahlungsdatum fehlt",""))))))))</f>
        <v/>
      </c>
      <c r="R218" s="13" t="n"/>
    </row>
    <row r="219">
      <c r="A219" s="10" t="n"/>
      <c r="B219" s="11">
        <f>IF(A219="","",Einstellungen!$B$4&amp;TEXT(A219,REPT("0",Einstellungen!$B$5)))</f>
        <v/>
      </c>
      <c r="C219" s="12" t="n"/>
      <c r="D219" s="13" t="n"/>
      <c r="E219" s="13" t="n"/>
      <c r="F219" s="14" t="n"/>
      <c r="G219" s="15" t="n"/>
      <c r="H219" s="16">
        <f>IF(F219="","",ROUND(F219*N(G219),2))</f>
        <v/>
      </c>
      <c r="I219" s="16">
        <f>IF(F219="","",F219+N(H219))</f>
        <v/>
      </c>
      <c r="J219" s="17">
        <f>IF(F219="","",IFERROR(IF(INDEX(Kunden!$D$6:$D$205,MATCH(D219,Kunden!$A$6:$A$205,0))="",Einstellungen!$B$6,INDEX(Kunden!$D$6:$D$205,MATCH(D219,Kunden!$A$6:$A$205,0))),Einstellungen!$B$6))</f>
        <v/>
      </c>
      <c r="K219" s="18">
        <f>IF(OR(F219="",C219=""),"",C219+J219)</f>
        <v/>
      </c>
      <c r="L219" s="12" t="n"/>
      <c r="M219" s="19" t="n"/>
      <c r="N219" s="16">
        <f>IF(F219="","",IF(O219="bezahlt",0,I219-N(M219)))</f>
        <v/>
      </c>
      <c r="O219" s="11">
        <f>IF(F219="","",IF(I219&lt;0,IF(OR(L219&lt;&gt;"",M219&lt;&gt;""),"bezahlt","Gutschrift"),IF(OR(L219&lt;&gt;"",M219&lt;&gt;""),IF(OR(M219="",N(M219)&gt;=I219-0.005),"bezahlt","teilbezahlt"),IF(IF(K219="",FALSE,TODAY()&gt;K219),"überfällig","offen"))))</f>
        <v/>
      </c>
      <c r="P219" s="17">
        <f>IF(OR(F219="",K219=""),"",IF(AND(N(N219)&gt;0.005,TODAY()&gt;K219),TODAY()-K219,""))</f>
        <v/>
      </c>
      <c r="Q219" s="20">
        <f>IF(AND(A219="",F219=""),"",IF(A219="","Nummer fehlt",IF(COUNTIF($A$7:$A$506,A219)&gt;1,"Nummer doppelt",IF(AND(A219&gt;MIN($A$7:$A$506),COUNTIF($A$7:$A$506,A219-1)=0),"Lücke vor dieser Nummer",IF(C219="","Datum fehlt",IF(D219="","Kunde fehlt",IF(ISNA(MATCH(D219,Kunden!$A$6:$A$205,0)),"Kunde nicht in der Liste",IF(AND(M219&lt;&gt;"",L219=""),"Zahlungsdatum fehlt",""))))))))</f>
        <v/>
      </c>
      <c r="R219" s="13" t="n"/>
    </row>
    <row r="220">
      <c r="A220" s="10" t="n"/>
      <c r="B220" s="11">
        <f>IF(A220="","",Einstellungen!$B$4&amp;TEXT(A220,REPT("0",Einstellungen!$B$5)))</f>
        <v/>
      </c>
      <c r="C220" s="12" t="n"/>
      <c r="D220" s="13" t="n"/>
      <c r="E220" s="13" t="n"/>
      <c r="F220" s="14" t="n"/>
      <c r="G220" s="15" t="n"/>
      <c r="H220" s="16">
        <f>IF(F220="","",ROUND(F220*N(G220),2))</f>
        <v/>
      </c>
      <c r="I220" s="16">
        <f>IF(F220="","",F220+N(H220))</f>
        <v/>
      </c>
      <c r="J220" s="17">
        <f>IF(F220="","",IFERROR(IF(INDEX(Kunden!$D$6:$D$205,MATCH(D220,Kunden!$A$6:$A$205,0))="",Einstellungen!$B$6,INDEX(Kunden!$D$6:$D$205,MATCH(D220,Kunden!$A$6:$A$205,0))),Einstellungen!$B$6))</f>
        <v/>
      </c>
      <c r="K220" s="18">
        <f>IF(OR(F220="",C220=""),"",C220+J220)</f>
        <v/>
      </c>
      <c r="L220" s="12" t="n"/>
      <c r="M220" s="19" t="n"/>
      <c r="N220" s="16">
        <f>IF(F220="","",IF(O220="bezahlt",0,I220-N(M220)))</f>
        <v/>
      </c>
      <c r="O220" s="11">
        <f>IF(F220="","",IF(I220&lt;0,IF(OR(L220&lt;&gt;"",M220&lt;&gt;""),"bezahlt","Gutschrift"),IF(OR(L220&lt;&gt;"",M220&lt;&gt;""),IF(OR(M220="",N(M220)&gt;=I220-0.005),"bezahlt","teilbezahlt"),IF(IF(K220="",FALSE,TODAY()&gt;K220),"überfällig","offen"))))</f>
        <v/>
      </c>
      <c r="P220" s="17">
        <f>IF(OR(F220="",K220=""),"",IF(AND(N(N220)&gt;0.005,TODAY()&gt;K220),TODAY()-K220,""))</f>
        <v/>
      </c>
      <c r="Q220" s="20">
        <f>IF(AND(A220="",F220=""),"",IF(A220="","Nummer fehlt",IF(COUNTIF($A$7:$A$506,A220)&gt;1,"Nummer doppelt",IF(AND(A220&gt;MIN($A$7:$A$506),COUNTIF($A$7:$A$506,A220-1)=0),"Lücke vor dieser Nummer",IF(C220="","Datum fehlt",IF(D220="","Kunde fehlt",IF(ISNA(MATCH(D220,Kunden!$A$6:$A$205,0)),"Kunde nicht in der Liste",IF(AND(M220&lt;&gt;"",L220=""),"Zahlungsdatum fehlt",""))))))))</f>
        <v/>
      </c>
      <c r="R220" s="13" t="n"/>
    </row>
    <row r="221">
      <c r="A221" s="10" t="n"/>
      <c r="B221" s="11">
        <f>IF(A221="","",Einstellungen!$B$4&amp;TEXT(A221,REPT("0",Einstellungen!$B$5)))</f>
        <v/>
      </c>
      <c r="C221" s="12" t="n"/>
      <c r="D221" s="13" t="n"/>
      <c r="E221" s="13" t="n"/>
      <c r="F221" s="14" t="n"/>
      <c r="G221" s="15" t="n"/>
      <c r="H221" s="16">
        <f>IF(F221="","",ROUND(F221*N(G221),2))</f>
        <v/>
      </c>
      <c r="I221" s="16">
        <f>IF(F221="","",F221+N(H221))</f>
        <v/>
      </c>
      <c r="J221" s="17">
        <f>IF(F221="","",IFERROR(IF(INDEX(Kunden!$D$6:$D$205,MATCH(D221,Kunden!$A$6:$A$205,0))="",Einstellungen!$B$6,INDEX(Kunden!$D$6:$D$205,MATCH(D221,Kunden!$A$6:$A$205,0))),Einstellungen!$B$6))</f>
        <v/>
      </c>
      <c r="K221" s="18">
        <f>IF(OR(F221="",C221=""),"",C221+J221)</f>
        <v/>
      </c>
      <c r="L221" s="12" t="n"/>
      <c r="M221" s="19" t="n"/>
      <c r="N221" s="16">
        <f>IF(F221="","",IF(O221="bezahlt",0,I221-N(M221)))</f>
        <v/>
      </c>
      <c r="O221" s="11">
        <f>IF(F221="","",IF(I221&lt;0,IF(OR(L221&lt;&gt;"",M221&lt;&gt;""),"bezahlt","Gutschrift"),IF(OR(L221&lt;&gt;"",M221&lt;&gt;""),IF(OR(M221="",N(M221)&gt;=I221-0.005),"bezahlt","teilbezahlt"),IF(IF(K221="",FALSE,TODAY()&gt;K221),"überfällig","offen"))))</f>
        <v/>
      </c>
      <c r="P221" s="17">
        <f>IF(OR(F221="",K221=""),"",IF(AND(N(N221)&gt;0.005,TODAY()&gt;K221),TODAY()-K221,""))</f>
        <v/>
      </c>
      <c r="Q221" s="20">
        <f>IF(AND(A221="",F221=""),"",IF(A221="","Nummer fehlt",IF(COUNTIF($A$7:$A$506,A221)&gt;1,"Nummer doppelt",IF(AND(A221&gt;MIN($A$7:$A$506),COUNTIF($A$7:$A$506,A221-1)=0),"Lücke vor dieser Nummer",IF(C221="","Datum fehlt",IF(D221="","Kunde fehlt",IF(ISNA(MATCH(D221,Kunden!$A$6:$A$205,0)),"Kunde nicht in der Liste",IF(AND(M221&lt;&gt;"",L221=""),"Zahlungsdatum fehlt",""))))))))</f>
        <v/>
      </c>
      <c r="R221" s="13" t="n"/>
    </row>
    <row r="222">
      <c r="A222" s="10" t="n"/>
      <c r="B222" s="11">
        <f>IF(A222="","",Einstellungen!$B$4&amp;TEXT(A222,REPT("0",Einstellungen!$B$5)))</f>
        <v/>
      </c>
      <c r="C222" s="12" t="n"/>
      <c r="D222" s="13" t="n"/>
      <c r="E222" s="13" t="n"/>
      <c r="F222" s="14" t="n"/>
      <c r="G222" s="15" t="n"/>
      <c r="H222" s="16">
        <f>IF(F222="","",ROUND(F222*N(G222),2))</f>
        <v/>
      </c>
      <c r="I222" s="16">
        <f>IF(F222="","",F222+N(H222))</f>
        <v/>
      </c>
      <c r="J222" s="17">
        <f>IF(F222="","",IFERROR(IF(INDEX(Kunden!$D$6:$D$205,MATCH(D222,Kunden!$A$6:$A$205,0))="",Einstellungen!$B$6,INDEX(Kunden!$D$6:$D$205,MATCH(D222,Kunden!$A$6:$A$205,0))),Einstellungen!$B$6))</f>
        <v/>
      </c>
      <c r="K222" s="18">
        <f>IF(OR(F222="",C222=""),"",C222+J222)</f>
        <v/>
      </c>
      <c r="L222" s="12" t="n"/>
      <c r="M222" s="19" t="n"/>
      <c r="N222" s="16">
        <f>IF(F222="","",IF(O222="bezahlt",0,I222-N(M222)))</f>
        <v/>
      </c>
      <c r="O222" s="11">
        <f>IF(F222="","",IF(I222&lt;0,IF(OR(L222&lt;&gt;"",M222&lt;&gt;""),"bezahlt","Gutschrift"),IF(OR(L222&lt;&gt;"",M222&lt;&gt;""),IF(OR(M222="",N(M222)&gt;=I222-0.005),"bezahlt","teilbezahlt"),IF(IF(K222="",FALSE,TODAY()&gt;K222),"überfällig","offen"))))</f>
        <v/>
      </c>
      <c r="P222" s="17">
        <f>IF(OR(F222="",K222=""),"",IF(AND(N(N222)&gt;0.005,TODAY()&gt;K222),TODAY()-K222,""))</f>
        <v/>
      </c>
      <c r="Q222" s="20">
        <f>IF(AND(A222="",F222=""),"",IF(A222="","Nummer fehlt",IF(COUNTIF($A$7:$A$506,A222)&gt;1,"Nummer doppelt",IF(AND(A222&gt;MIN($A$7:$A$506),COUNTIF($A$7:$A$506,A222-1)=0),"Lücke vor dieser Nummer",IF(C222="","Datum fehlt",IF(D222="","Kunde fehlt",IF(ISNA(MATCH(D222,Kunden!$A$6:$A$205,0)),"Kunde nicht in der Liste",IF(AND(M222&lt;&gt;"",L222=""),"Zahlungsdatum fehlt",""))))))))</f>
        <v/>
      </c>
      <c r="R222" s="13" t="n"/>
    </row>
    <row r="223">
      <c r="A223" s="10" t="n"/>
      <c r="B223" s="11">
        <f>IF(A223="","",Einstellungen!$B$4&amp;TEXT(A223,REPT("0",Einstellungen!$B$5)))</f>
        <v/>
      </c>
      <c r="C223" s="12" t="n"/>
      <c r="D223" s="13" t="n"/>
      <c r="E223" s="13" t="n"/>
      <c r="F223" s="14" t="n"/>
      <c r="G223" s="15" t="n"/>
      <c r="H223" s="16">
        <f>IF(F223="","",ROUND(F223*N(G223),2))</f>
        <v/>
      </c>
      <c r="I223" s="16">
        <f>IF(F223="","",F223+N(H223))</f>
        <v/>
      </c>
      <c r="J223" s="17">
        <f>IF(F223="","",IFERROR(IF(INDEX(Kunden!$D$6:$D$205,MATCH(D223,Kunden!$A$6:$A$205,0))="",Einstellungen!$B$6,INDEX(Kunden!$D$6:$D$205,MATCH(D223,Kunden!$A$6:$A$205,0))),Einstellungen!$B$6))</f>
        <v/>
      </c>
      <c r="K223" s="18">
        <f>IF(OR(F223="",C223=""),"",C223+J223)</f>
        <v/>
      </c>
      <c r="L223" s="12" t="n"/>
      <c r="M223" s="19" t="n"/>
      <c r="N223" s="16">
        <f>IF(F223="","",IF(O223="bezahlt",0,I223-N(M223)))</f>
        <v/>
      </c>
      <c r="O223" s="11">
        <f>IF(F223="","",IF(I223&lt;0,IF(OR(L223&lt;&gt;"",M223&lt;&gt;""),"bezahlt","Gutschrift"),IF(OR(L223&lt;&gt;"",M223&lt;&gt;""),IF(OR(M223="",N(M223)&gt;=I223-0.005),"bezahlt","teilbezahlt"),IF(IF(K223="",FALSE,TODAY()&gt;K223),"überfällig","offen"))))</f>
        <v/>
      </c>
      <c r="P223" s="17">
        <f>IF(OR(F223="",K223=""),"",IF(AND(N(N223)&gt;0.005,TODAY()&gt;K223),TODAY()-K223,""))</f>
        <v/>
      </c>
      <c r="Q223" s="20">
        <f>IF(AND(A223="",F223=""),"",IF(A223="","Nummer fehlt",IF(COUNTIF($A$7:$A$506,A223)&gt;1,"Nummer doppelt",IF(AND(A223&gt;MIN($A$7:$A$506),COUNTIF($A$7:$A$506,A223-1)=0),"Lücke vor dieser Nummer",IF(C223="","Datum fehlt",IF(D223="","Kunde fehlt",IF(ISNA(MATCH(D223,Kunden!$A$6:$A$205,0)),"Kunde nicht in der Liste",IF(AND(M223&lt;&gt;"",L223=""),"Zahlungsdatum fehlt",""))))))))</f>
        <v/>
      </c>
      <c r="R223" s="13" t="n"/>
    </row>
    <row r="224">
      <c r="A224" s="10" t="n"/>
      <c r="B224" s="11">
        <f>IF(A224="","",Einstellungen!$B$4&amp;TEXT(A224,REPT("0",Einstellungen!$B$5)))</f>
        <v/>
      </c>
      <c r="C224" s="12" t="n"/>
      <c r="D224" s="13" t="n"/>
      <c r="E224" s="13" t="n"/>
      <c r="F224" s="14" t="n"/>
      <c r="G224" s="15" t="n"/>
      <c r="H224" s="16">
        <f>IF(F224="","",ROUND(F224*N(G224),2))</f>
        <v/>
      </c>
      <c r="I224" s="16">
        <f>IF(F224="","",F224+N(H224))</f>
        <v/>
      </c>
      <c r="J224" s="17">
        <f>IF(F224="","",IFERROR(IF(INDEX(Kunden!$D$6:$D$205,MATCH(D224,Kunden!$A$6:$A$205,0))="",Einstellungen!$B$6,INDEX(Kunden!$D$6:$D$205,MATCH(D224,Kunden!$A$6:$A$205,0))),Einstellungen!$B$6))</f>
        <v/>
      </c>
      <c r="K224" s="18">
        <f>IF(OR(F224="",C224=""),"",C224+J224)</f>
        <v/>
      </c>
      <c r="L224" s="12" t="n"/>
      <c r="M224" s="19" t="n"/>
      <c r="N224" s="16">
        <f>IF(F224="","",IF(O224="bezahlt",0,I224-N(M224)))</f>
        <v/>
      </c>
      <c r="O224" s="11">
        <f>IF(F224="","",IF(I224&lt;0,IF(OR(L224&lt;&gt;"",M224&lt;&gt;""),"bezahlt","Gutschrift"),IF(OR(L224&lt;&gt;"",M224&lt;&gt;""),IF(OR(M224="",N(M224)&gt;=I224-0.005),"bezahlt","teilbezahlt"),IF(IF(K224="",FALSE,TODAY()&gt;K224),"überfällig","offen"))))</f>
        <v/>
      </c>
      <c r="P224" s="17">
        <f>IF(OR(F224="",K224=""),"",IF(AND(N(N224)&gt;0.005,TODAY()&gt;K224),TODAY()-K224,""))</f>
        <v/>
      </c>
      <c r="Q224" s="20">
        <f>IF(AND(A224="",F224=""),"",IF(A224="","Nummer fehlt",IF(COUNTIF($A$7:$A$506,A224)&gt;1,"Nummer doppelt",IF(AND(A224&gt;MIN($A$7:$A$506),COUNTIF($A$7:$A$506,A224-1)=0),"Lücke vor dieser Nummer",IF(C224="","Datum fehlt",IF(D224="","Kunde fehlt",IF(ISNA(MATCH(D224,Kunden!$A$6:$A$205,0)),"Kunde nicht in der Liste",IF(AND(M224&lt;&gt;"",L224=""),"Zahlungsdatum fehlt",""))))))))</f>
        <v/>
      </c>
      <c r="R224" s="13" t="n"/>
    </row>
    <row r="225">
      <c r="A225" s="10" t="n"/>
      <c r="B225" s="11">
        <f>IF(A225="","",Einstellungen!$B$4&amp;TEXT(A225,REPT("0",Einstellungen!$B$5)))</f>
        <v/>
      </c>
      <c r="C225" s="12" t="n"/>
      <c r="D225" s="13" t="n"/>
      <c r="E225" s="13" t="n"/>
      <c r="F225" s="14" t="n"/>
      <c r="G225" s="15" t="n"/>
      <c r="H225" s="16">
        <f>IF(F225="","",ROUND(F225*N(G225),2))</f>
        <v/>
      </c>
      <c r="I225" s="16">
        <f>IF(F225="","",F225+N(H225))</f>
        <v/>
      </c>
      <c r="J225" s="17">
        <f>IF(F225="","",IFERROR(IF(INDEX(Kunden!$D$6:$D$205,MATCH(D225,Kunden!$A$6:$A$205,0))="",Einstellungen!$B$6,INDEX(Kunden!$D$6:$D$205,MATCH(D225,Kunden!$A$6:$A$205,0))),Einstellungen!$B$6))</f>
        <v/>
      </c>
      <c r="K225" s="18">
        <f>IF(OR(F225="",C225=""),"",C225+J225)</f>
        <v/>
      </c>
      <c r="L225" s="12" t="n"/>
      <c r="M225" s="19" t="n"/>
      <c r="N225" s="16">
        <f>IF(F225="","",IF(O225="bezahlt",0,I225-N(M225)))</f>
        <v/>
      </c>
      <c r="O225" s="11">
        <f>IF(F225="","",IF(I225&lt;0,IF(OR(L225&lt;&gt;"",M225&lt;&gt;""),"bezahlt","Gutschrift"),IF(OR(L225&lt;&gt;"",M225&lt;&gt;""),IF(OR(M225="",N(M225)&gt;=I225-0.005),"bezahlt","teilbezahlt"),IF(IF(K225="",FALSE,TODAY()&gt;K225),"überfällig","offen"))))</f>
        <v/>
      </c>
      <c r="P225" s="17">
        <f>IF(OR(F225="",K225=""),"",IF(AND(N(N225)&gt;0.005,TODAY()&gt;K225),TODAY()-K225,""))</f>
        <v/>
      </c>
      <c r="Q225" s="20">
        <f>IF(AND(A225="",F225=""),"",IF(A225="","Nummer fehlt",IF(COUNTIF($A$7:$A$506,A225)&gt;1,"Nummer doppelt",IF(AND(A225&gt;MIN($A$7:$A$506),COUNTIF($A$7:$A$506,A225-1)=0),"Lücke vor dieser Nummer",IF(C225="","Datum fehlt",IF(D225="","Kunde fehlt",IF(ISNA(MATCH(D225,Kunden!$A$6:$A$205,0)),"Kunde nicht in der Liste",IF(AND(M225&lt;&gt;"",L225=""),"Zahlungsdatum fehlt",""))))))))</f>
        <v/>
      </c>
      <c r="R225" s="13" t="n"/>
    </row>
    <row r="226">
      <c r="A226" s="10" t="n"/>
      <c r="B226" s="11">
        <f>IF(A226="","",Einstellungen!$B$4&amp;TEXT(A226,REPT("0",Einstellungen!$B$5)))</f>
        <v/>
      </c>
      <c r="C226" s="12" t="n"/>
      <c r="D226" s="13" t="n"/>
      <c r="E226" s="13" t="n"/>
      <c r="F226" s="14" t="n"/>
      <c r="G226" s="15" t="n"/>
      <c r="H226" s="16">
        <f>IF(F226="","",ROUND(F226*N(G226),2))</f>
        <v/>
      </c>
      <c r="I226" s="16">
        <f>IF(F226="","",F226+N(H226))</f>
        <v/>
      </c>
      <c r="J226" s="17">
        <f>IF(F226="","",IFERROR(IF(INDEX(Kunden!$D$6:$D$205,MATCH(D226,Kunden!$A$6:$A$205,0))="",Einstellungen!$B$6,INDEX(Kunden!$D$6:$D$205,MATCH(D226,Kunden!$A$6:$A$205,0))),Einstellungen!$B$6))</f>
        <v/>
      </c>
      <c r="K226" s="18">
        <f>IF(OR(F226="",C226=""),"",C226+J226)</f>
        <v/>
      </c>
      <c r="L226" s="12" t="n"/>
      <c r="M226" s="19" t="n"/>
      <c r="N226" s="16">
        <f>IF(F226="","",IF(O226="bezahlt",0,I226-N(M226)))</f>
        <v/>
      </c>
      <c r="O226" s="11">
        <f>IF(F226="","",IF(I226&lt;0,IF(OR(L226&lt;&gt;"",M226&lt;&gt;""),"bezahlt","Gutschrift"),IF(OR(L226&lt;&gt;"",M226&lt;&gt;""),IF(OR(M226="",N(M226)&gt;=I226-0.005),"bezahlt","teilbezahlt"),IF(IF(K226="",FALSE,TODAY()&gt;K226),"überfällig","offen"))))</f>
        <v/>
      </c>
      <c r="P226" s="17">
        <f>IF(OR(F226="",K226=""),"",IF(AND(N(N226)&gt;0.005,TODAY()&gt;K226),TODAY()-K226,""))</f>
        <v/>
      </c>
      <c r="Q226" s="20">
        <f>IF(AND(A226="",F226=""),"",IF(A226="","Nummer fehlt",IF(COUNTIF($A$7:$A$506,A226)&gt;1,"Nummer doppelt",IF(AND(A226&gt;MIN($A$7:$A$506),COUNTIF($A$7:$A$506,A226-1)=0),"Lücke vor dieser Nummer",IF(C226="","Datum fehlt",IF(D226="","Kunde fehlt",IF(ISNA(MATCH(D226,Kunden!$A$6:$A$205,0)),"Kunde nicht in der Liste",IF(AND(M226&lt;&gt;"",L226=""),"Zahlungsdatum fehlt",""))))))))</f>
        <v/>
      </c>
      <c r="R226" s="13" t="n"/>
    </row>
    <row r="227">
      <c r="A227" s="10" t="n"/>
      <c r="B227" s="11">
        <f>IF(A227="","",Einstellungen!$B$4&amp;TEXT(A227,REPT("0",Einstellungen!$B$5)))</f>
        <v/>
      </c>
      <c r="C227" s="12" t="n"/>
      <c r="D227" s="13" t="n"/>
      <c r="E227" s="13" t="n"/>
      <c r="F227" s="14" t="n"/>
      <c r="G227" s="15" t="n"/>
      <c r="H227" s="16">
        <f>IF(F227="","",ROUND(F227*N(G227),2))</f>
        <v/>
      </c>
      <c r="I227" s="16">
        <f>IF(F227="","",F227+N(H227))</f>
        <v/>
      </c>
      <c r="J227" s="17">
        <f>IF(F227="","",IFERROR(IF(INDEX(Kunden!$D$6:$D$205,MATCH(D227,Kunden!$A$6:$A$205,0))="",Einstellungen!$B$6,INDEX(Kunden!$D$6:$D$205,MATCH(D227,Kunden!$A$6:$A$205,0))),Einstellungen!$B$6))</f>
        <v/>
      </c>
      <c r="K227" s="18">
        <f>IF(OR(F227="",C227=""),"",C227+J227)</f>
        <v/>
      </c>
      <c r="L227" s="12" t="n"/>
      <c r="M227" s="19" t="n"/>
      <c r="N227" s="16">
        <f>IF(F227="","",IF(O227="bezahlt",0,I227-N(M227)))</f>
        <v/>
      </c>
      <c r="O227" s="11">
        <f>IF(F227="","",IF(I227&lt;0,IF(OR(L227&lt;&gt;"",M227&lt;&gt;""),"bezahlt","Gutschrift"),IF(OR(L227&lt;&gt;"",M227&lt;&gt;""),IF(OR(M227="",N(M227)&gt;=I227-0.005),"bezahlt","teilbezahlt"),IF(IF(K227="",FALSE,TODAY()&gt;K227),"überfällig","offen"))))</f>
        <v/>
      </c>
      <c r="P227" s="17">
        <f>IF(OR(F227="",K227=""),"",IF(AND(N(N227)&gt;0.005,TODAY()&gt;K227),TODAY()-K227,""))</f>
        <v/>
      </c>
      <c r="Q227" s="20">
        <f>IF(AND(A227="",F227=""),"",IF(A227="","Nummer fehlt",IF(COUNTIF($A$7:$A$506,A227)&gt;1,"Nummer doppelt",IF(AND(A227&gt;MIN($A$7:$A$506),COUNTIF($A$7:$A$506,A227-1)=0),"Lücke vor dieser Nummer",IF(C227="","Datum fehlt",IF(D227="","Kunde fehlt",IF(ISNA(MATCH(D227,Kunden!$A$6:$A$205,0)),"Kunde nicht in der Liste",IF(AND(M227&lt;&gt;"",L227=""),"Zahlungsdatum fehlt",""))))))))</f>
        <v/>
      </c>
      <c r="R227" s="13" t="n"/>
    </row>
    <row r="228">
      <c r="A228" s="10" t="n"/>
      <c r="B228" s="11">
        <f>IF(A228="","",Einstellungen!$B$4&amp;TEXT(A228,REPT("0",Einstellungen!$B$5)))</f>
        <v/>
      </c>
      <c r="C228" s="12" t="n"/>
      <c r="D228" s="13" t="n"/>
      <c r="E228" s="13" t="n"/>
      <c r="F228" s="14" t="n"/>
      <c r="G228" s="15" t="n"/>
      <c r="H228" s="16">
        <f>IF(F228="","",ROUND(F228*N(G228),2))</f>
        <v/>
      </c>
      <c r="I228" s="16">
        <f>IF(F228="","",F228+N(H228))</f>
        <v/>
      </c>
      <c r="J228" s="17">
        <f>IF(F228="","",IFERROR(IF(INDEX(Kunden!$D$6:$D$205,MATCH(D228,Kunden!$A$6:$A$205,0))="",Einstellungen!$B$6,INDEX(Kunden!$D$6:$D$205,MATCH(D228,Kunden!$A$6:$A$205,0))),Einstellungen!$B$6))</f>
        <v/>
      </c>
      <c r="K228" s="18">
        <f>IF(OR(F228="",C228=""),"",C228+J228)</f>
        <v/>
      </c>
      <c r="L228" s="12" t="n"/>
      <c r="M228" s="19" t="n"/>
      <c r="N228" s="16">
        <f>IF(F228="","",IF(O228="bezahlt",0,I228-N(M228)))</f>
        <v/>
      </c>
      <c r="O228" s="11">
        <f>IF(F228="","",IF(I228&lt;0,IF(OR(L228&lt;&gt;"",M228&lt;&gt;""),"bezahlt","Gutschrift"),IF(OR(L228&lt;&gt;"",M228&lt;&gt;""),IF(OR(M228="",N(M228)&gt;=I228-0.005),"bezahlt","teilbezahlt"),IF(IF(K228="",FALSE,TODAY()&gt;K228),"überfällig","offen"))))</f>
        <v/>
      </c>
      <c r="P228" s="17">
        <f>IF(OR(F228="",K228=""),"",IF(AND(N(N228)&gt;0.005,TODAY()&gt;K228),TODAY()-K228,""))</f>
        <v/>
      </c>
      <c r="Q228" s="20">
        <f>IF(AND(A228="",F228=""),"",IF(A228="","Nummer fehlt",IF(COUNTIF($A$7:$A$506,A228)&gt;1,"Nummer doppelt",IF(AND(A228&gt;MIN($A$7:$A$506),COUNTIF($A$7:$A$506,A228-1)=0),"Lücke vor dieser Nummer",IF(C228="","Datum fehlt",IF(D228="","Kunde fehlt",IF(ISNA(MATCH(D228,Kunden!$A$6:$A$205,0)),"Kunde nicht in der Liste",IF(AND(M228&lt;&gt;"",L228=""),"Zahlungsdatum fehlt",""))))))))</f>
        <v/>
      </c>
      <c r="R228" s="13" t="n"/>
    </row>
    <row r="229">
      <c r="A229" s="10" t="n"/>
      <c r="B229" s="11">
        <f>IF(A229="","",Einstellungen!$B$4&amp;TEXT(A229,REPT("0",Einstellungen!$B$5)))</f>
        <v/>
      </c>
      <c r="C229" s="12" t="n"/>
      <c r="D229" s="13" t="n"/>
      <c r="E229" s="13" t="n"/>
      <c r="F229" s="14" t="n"/>
      <c r="G229" s="15" t="n"/>
      <c r="H229" s="16">
        <f>IF(F229="","",ROUND(F229*N(G229),2))</f>
        <v/>
      </c>
      <c r="I229" s="16">
        <f>IF(F229="","",F229+N(H229))</f>
        <v/>
      </c>
      <c r="J229" s="17">
        <f>IF(F229="","",IFERROR(IF(INDEX(Kunden!$D$6:$D$205,MATCH(D229,Kunden!$A$6:$A$205,0))="",Einstellungen!$B$6,INDEX(Kunden!$D$6:$D$205,MATCH(D229,Kunden!$A$6:$A$205,0))),Einstellungen!$B$6))</f>
        <v/>
      </c>
      <c r="K229" s="18">
        <f>IF(OR(F229="",C229=""),"",C229+J229)</f>
        <v/>
      </c>
      <c r="L229" s="12" t="n"/>
      <c r="M229" s="19" t="n"/>
      <c r="N229" s="16">
        <f>IF(F229="","",IF(O229="bezahlt",0,I229-N(M229)))</f>
        <v/>
      </c>
      <c r="O229" s="11">
        <f>IF(F229="","",IF(I229&lt;0,IF(OR(L229&lt;&gt;"",M229&lt;&gt;""),"bezahlt","Gutschrift"),IF(OR(L229&lt;&gt;"",M229&lt;&gt;""),IF(OR(M229="",N(M229)&gt;=I229-0.005),"bezahlt","teilbezahlt"),IF(IF(K229="",FALSE,TODAY()&gt;K229),"überfällig","offen"))))</f>
        <v/>
      </c>
      <c r="P229" s="17">
        <f>IF(OR(F229="",K229=""),"",IF(AND(N(N229)&gt;0.005,TODAY()&gt;K229),TODAY()-K229,""))</f>
        <v/>
      </c>
      <c r="Q229" s="20">
        <f>IF(AND(A229="",F229=""),"",IF(A229="","Nummer fehlt",IF(COUNTIF($A$7:$A$506,A229)&gt;1,"Nummer doppelt",IF(AND(A229&gt;MIN($A$7:$A$506),COUNTIF($A$7:$A$506,A229-1)=0),"Lücke vor dieser Nummer",IF(C229="","Datum fehlt",IF(D229="","Kunde fehlt",IF(ISNA(MATCH(D229,Kunden!$A$6:$A$205,0)),"Kunde nicht in der Liste",IF(AND(M229&lt;&gt;"",L229=""),"Zahlungsdatum fehlt",""))))))))</f>
        <v/>
      </c>
      <c r="R229" s="13" t="n"/>
    </row>
    <row r="230">
      <c r="A230" s="10" t="n"/>
      <c r="B230" s="11">
        <f>IF(A230="","",Einstellungen!$B$4&amp;TEXT(A230,REPT("0",Einstellungen!$B$5)))</f>
        <v/>
      </c>
      <c r="C230" s="12" t="n"/>
      <c r="D230" s="13" t="n"/>
      <c r="E230" s="13" t="n"/>
      <c r="F230" s="14" t="n"/>
      <c r="G230" s="15" t="n"/>
      <c r="H230" s="16">
        <f>IF(F230="","",ROUND(F230*N(G230),2))</f>
        <v/>
      </c>
      <c r="I230" s="16">
        <f>IF(F230="","",F230+N(H230))</f>
        <v/>
      </c>
      <c r="J230" s="17">
        <f>IF(F230="","",IFERROR(IF(INDEX(Kunden!$D$6:$D$205,MATCH(D230,Kunden!$A$6:$A$205,0))="",Einstellungen!$B$6,INDEX(Kunden!$D$6:$D$205,MATCH(D230,Kunden!$A$6:$A$205,0))),Einstellungen!$B$6))</f>
        <v/>
      </c>
      <c r="K230" s="18">
        <f>IF(OR(F230="",C230=""),"",C230+J230)</f>
        <v/>
      </c>
      <c r="L230" s="12" t="n"/>
      <c r="M230" s="19" t="n"/>
      <c r="N230" s="16">
        <f>IF(F230="","",IF(O230="bezahlt",0,I230-N(M230)))</f>
        <v/>
      </c>
      <c r="O230" s="11">
        <f>IF(F230="","",IF(I230&lt;0,IF(OR(L230&lt;&gt;"",M230&lt;&gt;""),"bezahlt","Gutschrift"),IF(OR(L230&lt;&gt;"",M230&lt;&gt;""),IF(OR(M230="",N(M230)&gt;=I230-0.005),"bezahlt","teilbezahlt"),IF(IF(K230="",FALSE,TODAY()&gt;K230),"überfällig","offen"))))</f>
        <v/>
      </c>
      <c r="P230" s="17">
        <f>IF(OR(F230="",K230=""),"",IF(AND(N(N230)&gt;0.005,TODAY()&gt;K230),TODAY()-K230,""))</f>
        <v/>
      </c>
      <c r="Q230" s="20">
        <f>IF(AND(A230="",F230=""),"",IF(A230="","Nummer fehlt",IF(COUNTIF($A$7:$A$506,A230)&gt;1,"Nummer doppelt",IF(AND(A230&gt;MIN($A$7:$A$506),COUNTIF($A$7:$A$506,A230-1)=0),"Lücke vor dieser Nummer",IF(C230="","Datum fehlt",IF(D230="","Kunde fehlt",IF(ISNA(MATCH(D230,Kunden!$A$6:$A$205,0)),"Kunde nicht in der Liste",IF(AND(M230&lt;&gt;"",L230=""),"Zahlungsdatum fehlt",""))))))))</f>
        <v/>
      </c>
      <c r="R230" s="13" t="n"/>
    </row>
    <row r="231">
      <c r="A231" s="10" t="n"/>
      <c r="B231" s="11">
        <f>IF(A231="","",Einstellungen!$B$4&amp;TEXT(A231,REPT("0",Einstellungen!$B$5)))</f>
        <v/>
      </c>
      <c r="C231" s="12" t="n"/>
      <c r="D231" s="13" t="n"/>
      <c r="E231" s="13" t="n"/>
      <c r="F231" s="14" t="n"/>
      <c r="G231" s="15" t="n"/>
      <c r="H231" s="16">
        <f>IF(F231="","",ROUND(F231*N(G231),2))</f>
        <v/>
      </c>
      <c r="I231" s="16">
        <f>IF(F231="","",F231+N(H231))</f>
        <v/>
      </c>
      <c r="J231" s="17">
        <f>IF(F231="","",IFERROR(IF(INDEX(Kunden!$D$6:$D$205,MATCH(D231,Kunden!$A$6:$A$205,0))="",Einstellungen!$B$6,INDEX(Kunden!$D$6:$D$205,MATCH(D231,Kunden!$A$6:$A$205,0))),Einstellungen!$B$6))</f>
        <v/>
      </c>
      <c r="K231" s="18">
        <f>IF(OR(F231="",C231=""),"",C231+J231)</f>
        <v/>
      </c>
      <c r="L231" s="12" t="n"/>
      <c r="M231" s="19" t="n"/>
      <c r="N231" s="16">
        <f>IF(F231="","",IF(O231="bezahlt",0,I231-N(M231)))</f>
        <v/>
      </c>
      <c r="O231" s="11">
        <f>IF(F231="","",IF(I231&lt;0,IF(OR(L231&lt;&gt;"",M231&lt;&gt;""),"bezahlt","Gutschrift"),IF(OR(L231&lt;&gt;"",M231&lt;&gt;""),IF(OR(M231="",N(M231)&gt;=I231-0.005),"bezahlt","teilbezahlt"),IF(IF(K231="",FALSE,TODAY()&gt;K231),"überfällig","offen"))))</f>
        <v/>
      </c>
      <c r="P231" s="17">
        <f>IF(OR(F231="",K231=""),"",IF(AND(N(N231)&gt;0.005,TODAY()&gt;K231),TODAY()-K231,""))</f>
        <v/>
      </c>
      <c r="Q231" s="20">
        <f>IF(AND(A231="",F231=""),"",IF(A231="","Nummer fehlt",IF(COUNTIF($A$7:$A$506,A231)&gt;1,"Nummer doppelt",IF(AND(A231&gt;MIN($A$7:$A$506),COUNTIF($A$7:$A$506,A231-1)=0),"Lücke vor dieser Nummer",IF(C231="","Datum fehlt",IF(D231="","Kunde fehlt",IF(ISNA(MATCH(D231,Kunden!$A$6:$A$205,0)),"Kunde nicht in der Liste",IF(AND(M231&lt;&gt;"",L231=""),"Zahlungsdatum fehlt",""))))))))</f>
        <v/>
      </c>
      <c r="R231" s="13" t="n"/>
    </row>
    <row r="232">
      <c r="A232" s="10" t="n"/>
      <c r="B232" s="11">
        <f>IF(A232="","",Einstellungen!$B$4&amp;TEXT(A232,REPT("0",Einstellungen!$B$5)))</f>
        <v/>
      </c>
      <c r="C232" s="12" t="n"/>
      <c r="D232" s="13" t="n"/>
      <c r="E232" s="13" t="n"/>
      <c r="F232" s="14" t="n"/>
      <c r="G232" s="15" t="n"/>
      <c r="H232" s="16">
        <f>IF(F232="","",ROUND(F232*N(G232),2))</f>
        <v/>
      </c>
      <c r="I232" s="16">
        <f>IF(F232="","",F232+N(H232))</f>
        <v/>
      </c>
      <c r="J232" s="17">
        <f>IF(F232="","",IFERROR(IF(INDEX(Kunden!$D$6:$D$205,MATCH(D232,Kunden!$A$6:$A$205,0))="",Einstellungen!$B$6,INDEX(Kunden!$D$6:$D$205,MATCH(D232,Kunden!$A$6:$A$205,0))),Einstellungen!$B$6))</f>
        <v/>
      </c>
      <c r="K232" s="18">
        <f>IF(OR(F232="",C232=""),"",C232+J232)</f>
        <v/>
      </c>
      <c r="L232" s="12" t="n"/>
      <c r="M232" s="19" t="n"/>
      <c r="N232" s="16">
        <f>IF(F232="","",IF(O232="bezahlt",0,I232-N(M232)))</f>
        <v/>
      </c>
      <c r="O232" s="11">
        <f>IF(F232="","",IF(I232&lt;0,IF(OR(L232&lt;&gt;"",M232&lt;&gt;""),"bezahlt","Gutschrift"),IF(OR(L232&lt;&gt;"",M232&lt;&gt;""),IF(OR(M232="",N(M232)&gt;=I232-0.005),"bezahlt","teilbezahlt"),IF(IF(K232="",FALSE,TODAY()&gt;K232),"überfällig","offen"))))</f>
        <v/>
      </c>
      <c r="P232" s="17">
        <f>IF(OR(F232="",K232=""),"",IF(AND(N(N232)&gt;0.005,TODAY()&gt;K232),TODAY()-K232,""))</f>
        <v/>
      </c>
      <c r="Q232" s="20">
        <f>IF(AND(A232="",F232=""),"",IF(A232="","Nummer fehlt",IF(COUNTIF($A$7:$A$506,A232)&gt;1,"Nummer doppelt",IF(AND(A232&gt;MIN($A$7:$A$506),COUNTIF($A$7:$A$506,A232-1)=0),"Lücke vor dieser Nummer",IF(C232="","Datum fehlt",IF(D232="","Kunde fehlt",IF(ISNA(MATCH(D232,Kunden!$A$6:$A$205,0)),"Kunde nicht in der Liste",IF(AND(M232&lt;&gt;"",L232=""),"Zahlungsdatum fehlt",""))))))))</f>
        <v/>
      </c>
      <c r="R232" s="13" t="n"/>
    </row>
    <row r="233">
      <c r="A233" s="10" t="n"/>
      <c r="B233" s="11">
        <f>IF(A233="","",Einstellungen!$B$4&amp;TEXT(A233,REPT("0",Einstellungen!$B$5)))</f>
        <v/>
      </c>
      <c r="C233" s="12" t="n"/>
      <c r="D233" s="13" t="n"/>
      <c r="E233" s="13" t="n"/>
      <c r="F233" s="14" t="n"/>
      <c r="G233" s="15" t="n"/>
      <c r="H233" s="16">
        <f>IF(F233="","",ROUND(F233*N(G233),2))</f>
        <v/>
      </c>
      <c r="I233" s="16">
        <f>IF(F233="","",F233+N(H233))</f>
        <v/>
      </c>
      <c r="J233" s="17">
        <f>IF(F233="","",IFERROR(IF(INDEX(Kunden!$D$6:$D$205,MATCH(D233,Kunden!$A$6:$A$205,0))="",Einstellungen!$B$6,INDEX(Kunden!$D$6:$D$205,MATCH(D233,Kunden!$A$6:$A$205,0))),Einstellungen!$B$6))</f>
        <v/>
      </c>
      <c r="K233" s="18">
        <f>IF(OR(F233="",C233=""),"",C233+J233)</f>
        <v/>
      </c>
      <c r="L233" s="12" t="n"/>
      <c r="M233" s="19" t="n"/>
      <c r="N233" s="16">
        <f>IF(F233="","",IF(O233="bezahlt",0,I233-N(M233)))</f>
        <v/>
      </c>
      <c r="O233" s="11">
        <f>IF(F233="","",IF(I233&lt;0,IF(OR(L233&lt;&gt;"",M233&lt;&gt;""),"bezahlt","Gutschrift"),IF(OR(L233&lt;&gt;"",M233&lt;&gt;""),IF(OR(M233="",N(M233)&gt;=I233-0.005),"bezahlt","teilbezahlt"),IF(IF(K233="",FALSE,TODAY()&gt;K233),"überfällig","offen"))))</f>
        <v/>
      </c>
      <c r="P233" s="17">
        <f>IF(OR(F233="",K233=""),"",IF(AND(N(N233)&gt;0.005,TODAY()&gt;K233),TODAY()-K233,""))</f>
        <v/>
      </c>
      <c r="Q233" s="20">
        <f>IF(AND(A233="",F233=""),"",IF(A233="","Nummer fehlt",IF(COUNTIF($A$7:$A$506,A233)&gt;1,"Nummer doppelt",IF(AND(A233&gt;MIN($A$7:$A$506),COUNTIF($A$7:$A$506,A233-1)=0),"Lücke vor dieser Nummer",IF(C233="","Datum fehlt",IF(D233="","Kunde fehlt",IF(ISNA(MATCH(D233,Kunden!$A$6:$A$205,0)),"Kunde nicht in der Liste",IF(AND(M233&lt;&gt;"",L233=""),"Zahlungsdatum fehlt",""))))))))</f>
        <v/>
      </c>
      <c r="R233" s="13" t="n"/>
    </row>
    <row r="234">
      <c r="A234" s="10" t="n"/>
      <c r="B234" s="11">
        <f>IF(A234="","",Einstellungen!$B$4&amp;TEXT(A234,REPT("0",Einstellungen!$B$5)))</f>
        <v/>
      </c>
      <c r="C234" s="12" t="n"/>
      <c r="D234" s="13" t="n"/>
      <c r="E234" s="13" t="n"/>
      <c r="F234" s="14" t="n"/>
      <c r="G234" s="15" t="n"/>
      <c r="H234" s="16">
        <f>IF(F234="","",ROUND(F234*N(G234),2))</f>
        <v/>
      </c>
      <c r="I234" s="16">
        <f>IF(F234="","",F234+N(H234))</f>
        <v/>
      </c>
      <c r="J234" s="17">
        <f>IF(F234="","",IFERROR(IF(INDEX(Kunden!$D$6:$D$205,MATCH(D234,Kunden!$A$6:$A$205,0))="",Einstellungen!$B$6,INDEX(Kunden!$D$6:$D$205,MATCH(D234,Kunden!$A$6:$A$205,0))),Einstellungen!$B$6))</f>
        <v/>
      </c>
      <c r="K234" s="18">
        <f>IF(OR(F234="",C234=""),"",C234+J234)</f>
        <v/>
      </c>
      <c r="L234" s="12" t="n"/>
      <c r="M234" s="19" t="n"/>
      <c r="N234" s="16">
        <f>IF(F234="","",IF(O234="bezahlt",0,I234-N(M234)))</f>
        <v/>
      </c>
      <c r="O234" s="11">
        <f>IF(F234="","",IF(I234&lt;0,IF(OR(L234&lt;&gt;"",M234&lt;&gt;""),"bezahlt","Gutschrift"),IF(OR(L234&lt;&gt;"",M234&lt;&gt;""),IF(OR(M234="",N(M234)&gt;=I234-0.005),"bezahlt","teilbezahlt"),IF(IF(K234="",FALSE,TODAY()&gt;K234),"überfällig","offen"))))</f>
        <v/>
      </c>
      <c r="P234" s="17">
        <f>IF(OR(F234="",K234=""),"",IF(AND(N(N234)&gt;0.005,TODAY()&gt;K234),TODAY()-K234,""))</f>
        <v/>
      </c>
      <c r="Q234" s="20">
        <f>IF(AND(A234="",F234=""),"",IF(A234="","Nummer fehlt",IF(COUNTIF($A$7:$A$506,A234)&gt;1,"Nummer doppelt",IF(AND(A234&gt;MIN($A$7:$A$506),COUNTIF($A$7:$A$506,A234-1)=0),"Lücke vor dieser Nummer",IF(C234="","Datum fehlt",IF(D234="","Kunde fehlt",IF(ISNA(MATCH(D234,Kunden!$A$6:$A$205,0)),"Kunde nicht in der Liste",IF(AND(M234&lt;&gt;"",L234=""),"Zahlungsdatum fehlt",""))))))))</f>
        <v/>
      </c>
      <c r="R234" s="13" t="n"/>
    </row>
    <row r="235">
      <c r="A235" s="10" t="n"/>
      <c r="B235" s="11">
        <f>IF(A235="","",Einstellungen!$B$4&amp;TEXT(A235,REPT("0",Einstellungen!$B$5)))</f>
        <v/>
      </c>
      <c r="C235" s="12" t="n"/>
      <c r="D235" s="13" t="n"/>
      <c r="E235" s="13" t="n"/>
      <c r="F235" s="14" t="n"/>
      <c r="G235" s="15" t="n"/>
      <c r="H235" s="16">
        <f>IF(F235="","",ROUND(F235*N(G235),2))</f>
        <v/>
      </c>
      <c r="I235" s="16">
        <f>IF(F235="","",F235+N(H235))</f>
        <v/>
      </c>
      <c r="J235" s="17">
        <f>IF(F235="","",IFERROR(IF(INDEX(Kunden!$D$6:$D$205,MATCH(D235,Kunden!$A$6:$A$205,0))="",Einstellungen!$B$6,INDEX(Kunden!$D$6:$D$205,MATCH(D235,Kunden!$A$6:$A$205,0))),Einstellungen!$B$6))</f>
        <v/>
      </c>
      <c r="K235" s="18">
        <f>IF(OR(F235="",C235=""),"",C235+J235)</f>
        <v/>
      </c>
      <c r="L235" s="12" t="n"/>
      <c r="M235" s="19" t="n"/>
      <c r="N235" s="16">
        <f>IF(F235="","",IF(O235="bezahlt",0,I235-N(M235)))</f>
        <v/>
      </c>
      <c r="O235" s="11">
        <f>IF(F235="","",IF(I235&lt;0,IF(OR(L235&lt;&gt;"",M235&lt;&gt;""),"bezahlt","Gutschrift"),IF(OR(L235&lt;&gt;"",M235&lt;&gt;""),IF(OR(M235="",N(M235)&gt;=I235-0.005),"bezahlt","teilbezahlt"),IF(IF(K235="",FALSE,TODAY()&gt;K235),"überfällig","offen"))))</f>
        <v/>
      </c>
      <c r="P235" s="17">
        <f>IF(OR(F235="",K235=""),"",IF(AND(N(N235)&gt;0.005,TODAY()&gt;K235),TODAY()-K235,""))</f>
        <v/>
      </c>
      <c r="Q235" s="20">
        <f>IF(AND(A235="",F235=""),"",IF(A235="","Nummer fehlt",IF(COUNTIF($A$7:$A$506,A235)&gt;1,"Nummer doppelt",IF(AND(A235&gt;MIN($A$7:$A$506),COUNTIF($A$7:$A$506,A235-1)=0),"Lücke vor dieser Nummer",IF(C235="","Datum fehlt",IF(D235="","Kunde fehlt",IF(ISNA(MATCH(D235,Kunden!$A$6:$A$205,0)),"Kunde nicht in der Liste",IF(AND(M235&lt;&gt;"",L235=""),"Zahlungsdatum fehlt",""))))))))</f>
        <v/>
      </c>
      <c r="R235" s="13" t="n"/>
    </row>
    <row r="236">
      <c r="A236" s="10" t="n"/>
      <c r="B236" s="11">
        <f>IF(A236="","",Einstellungen!$B$4&amp;TEXT(A236,REPT("0",Einstellungen!$B$5)))</f>
        <v/>
      </c>
      <c r="C236" s="12" t="n"/>
      <c r="D236" s="13" t="n"/>
      <c r="E236" s="13" t="n"/>
      <c r="F236" s="14" t="n"/>
      <c r="G236" s="15" t="n"/>
      <c r="H236" s="16">
        <f>IF(F236="","",ROUND(F236*N(G236),2))</f>
        <v/>
      </c>
      <c r="I236" s="16">
        <f>IF(F236="","",F236+N(H236))</f>
        <v/>
      </c>
      <c r="J236" s="17">
        <f>IF(F236="","",IFERROR(IF(INDEX(Kunden!$D$6:$D$205,MATCH(D236,Kunden!$A$6:$A$205,0))="",Einstellungen!$B$6,INDEX(Kunden!$D$6:$D$205,MATCH(D236,Kunden!$A$6:$A$205,0))),Einstellungen!$B$6))</f>
        <v/>
      </c>
      <c r="K236" s="18">
        <f>IF(OR(F236="",C236=""),"",C236+J236)</f>
        <v/>
      </c>
      <c r="L236" s="12" t="n"/>
      <c r="M236" s="19" t="n"/>
      <c r="N236" s="16">
        <f>IF(F236="","",IF(O236="bezahlt",0,I236-N(M236)))</f>
        <v/>
      </c>
      <c r="O236" s="11">
        <f>IF(F236="","",IF(I236&lt;0,IF(OR(L236&lt;&gt;"",M236&lt;&gt;""),"bezahlt","Gutschrift"),IF(OR(L236&lt;&gt;"",M236&lt;&gt;""),IF(OR(M236="",N(M236)&gt;=I236-0.005),"bezahlt","teilbezahlt"),IF(IF(K236="",FALSE,TODAY()&gt;K236),"überfällig","offen"))))</f>
        <v/>
      </c>
      <c r="P236" s="17">
        <f>IF(OR(F236="",K236=""),"",IF(AND(N(N236)&gt;0.005,TODAY()&gt;K236),TODAY()-K236,""))</f>
        <v/>
      </c>
      <c r="Q236" s="20">
        <f>IF(AND(A236="",F236=""),"",IF(A236="","Nummer fehlt",IF(COUNTIF($A$7:$A$506,A236)&gt;1,"Nummer doppelt",IF(AND(A236&gt;MIN($A$7:$A$506),COUNTIF($A$7:$A$506,A236-1)=0),"Lücke vor dieser Nummer",IF(C236="","Datum fehlt",IF(D236="","Kunde fehlt",IF(ISNA(MATCH(D236,Kunden!$A$6:$A$205,0)),"Kunde nicht in der Liste",IF(AND(M236&lt;&gt;"",L236=""),"Zahlungsdatum fehlt",""))))))))</f>
        <v/>
      </c>
      <c r="R236" s="13" t="n"/>
    </row>
    <row r="237">
      <c r="A237" s="10" t="n"/>
      <c r="B237" s="11">
        <f>IF(A237="","",Einstellungen!$B$4&amp;TEXT(A237,REPT("0",Einstellungen!$B$5)))</f>
        <v/>
      </c>
      <c r="C237" s="12" t="n"/>
      <c r="D237" s="13" t="n"/>
      <c r="E237" s="13" t="n"/>
      <c r="F237" s="14" t="n"/>
      <c r="G237" s="15" t="n"/>
      <c r="H237" s="16">
        <f>IF(F237="","",ROUND(F237*N(G237),2))</f>
        <v/>
      </c>
      <c r="I237" s="16">
        <f>IF(F237="","",F237+N(H237))</f>
        <v/>
      </c>
      <c r="J237" s="17">
        <f>IF(F237="","",IFERROR(IF(INDEX(Kunden!$D$6:$D$205,MATCH(D237,Kunden!$A$6:$A$205,0))="",Einstellungen!$B$6,INDEX(Kunden!$D$6:$D$205,MATCH(D237,Kunden!$A$6:$A$205,0))),Einstellungen!$B$6))</f>
        <v/>
      </c>
      <c r="K237" s="18">
        <f>IF(OR(F237="",C237=""),"",C237+J237)</f>
        <v/>
      </c>
      <c r="L237" s="12" t="n"/>
      <c r="M237" s="19" t="n"/>
      <c r="N237" s="16">
        <f>IF(F237="","",IF(O237="bezahlt",0,I237-N(M237)))</f>
        <v/>
      </c>
      <c r="O237" s="11">
        <f>IF(F237="","",IF(I237&lt;0,IF(OR(L237&lt;&gt;"",M237&lt;&gt;""),"bezahlt","Gutschrift"),IF(OR(L237&lt;&gt;"",M237&lt;&gt;""),IF(OR(M237="",N(M237)&gt;=I237-0.005),"bezahlt","teilbezahlt"),IF(IF(K237="",FALSE,TODAY()&gt;K237),"überfällig","offen"))))</f>
        <v/>
      </c>
      <c r="P237" s="17">
        <f>IF(OR(F237="",K237=""),"",IF(AND(N(N237)&gt;0.005,TODAY()&gt;K237),TODAY()-K237,""))</f>
        <v/>
      </c>
      <c r="Q237" s="20">
        <f>IF(AND(A237="",F237=""),"",IF(A237="","Nummer fehlt",IF(COUNTIF($A$7:$A$506,A237)&gt;1,"Nummer doppelt",IF(AND(A237&gt;MIN($A$7:$A$506),COUNTIF($A$7:$A$506,A237-1)=0),"Lücke vor dieser Nummer",IF(C237="","Datum fehlt",IF(D237="","Kunde fehlt",IF(ISNA(MATCH(D237,Kunden!$A$6:$A$205,0)),"Kunde nicht in der Liste",IF(AND(M237&lt;&gt;"",L237=""),"Zahlungsdatum fehlt",""))))))))</f>
        <v/>
      </c>
      <c r="R237" s="13" t="n"/>
    </row>
    <row r="238">
      <c r="A238" s="10" t="n"/>
      <c r="B238" s="11">
        <f>IF(A238="","",Einstellungen!$B$4&amp;TEXT(A238,REPT("0",Einstellungen!$B$5)))</f>
        <v/>
      </c>
      <c r="C238" s="12" t="n"/>
      <c r="D238" s="13" t="n"/>
      <c r="E238" s="13" t="n"/>
      <c r="F238" s="14" t="n"/>
      <c r="G238" s="15" t="n"/>
      <c r="H238" s="16">
        <f>IF(F238="","",ROUND(F238*N(G238),2))</f>
        <v/>
      </c>
      <c r="I238" s="16">
        <f>IF(F238="","",F238+N(H238))</f>
        <v/>
      </c>
      <c r="J238" s="17">
        <f>IF(F238="","",IFERROR(IF(INDEX(Kunden!$D$6:$D$205,MATCH(D238,Kunden!$A$6:$A$205,0))="",Einstellungen!$B$6,INDEX(Kunden!$D$6:$D$205,MATCH(D238,Kunden!$A$6:$A$205,0))),Einstellungen!$B$6))</f>
        <v/>
      </c>
      <c r="K238" s="18">
        <f>IF(OR(F238="",C238=""),"",C238+J238)</f>
        <v/>
      </c>
      <c r="L238" s="12" t="n"/>
      <c r="M238" s="19" t="n"/>
      <c r="N238" s="16">
        <f>IF(F238="","",IF(O238="bezahlt",0,I238-N(M238)))</f>
        <v/>
      </c>
      <c r="O238" s="11">
        <f>IF(F238="","",IF(I238&lt;0,IF(OR(L238&lt;&gt;"",M238&lt;&gt;""),"bezahlt","Gutschrift"),IF(OR(L238&lt;&gt;"",M238&lt;&gt;""),IF(OR(M238="",N(M238)&gt;=I238-0.005),"bezahlt","teilbezahlt"),IF(IF(K238="",FALSE,TODAY()&gt;K238),"überfällig","offen"))))</f>
        <v/>
      </c>
      <c r="P238" s="17">
        <f>IF(OR(F238="",K238=""),"",IF(AND(N(N238)&gt;0.005,TODAY()&gt;K238),TODAY()-K238,""))</f>
        <v/>
      </c>
      <c r="Q238" s="20">
        <f>IF(AND(A238="",F238=""),"",IF(A238="","Nummer fehlt",IF(COUNTIF($A$7:$A$506,A238)&gt;1,"Nummer doppelt",IF(AND(A238&gt;MIN($A$7:$A$506),COUNTIF($A$7:$A$506,A238-1)=0),"Lücke vor dieser Nummer",IF(C238="","Datum fehlt",IF(D238="","Kunde fehlt",IF(ISNA(MATCH(D238,Kunden!$A$6:$A$205,0)),"Kunde nicht in der Liste",IF(AND(M238&lt;&gt;"",L238=""),"Zahlungsdatum fehlt",""))))))))</f>
        <v/>
      </c>
      <c r="R238" s="13" t="n"/>
    </row>
    <row r="239">
      <c r="A239" s="10" t="n"/>
      <c r="B239" s="11">
        <f>IF(A239="","",Einstellungen!$B$4&amp;TEXT(A239,REPT("0",Einstellungen!$B$5)))</f>
        <v/>
      </c>
      <c r="C239" s="12" t="n"/>
      <c r="D239" s="13" t="n"/>
      <c r="E239" s="13" t="n"/>
      <c r="F239" s="14" t="n"/>
      <c r="G239" s="15" t="n"/>
      <c r="H239" s="16">
        <f>IF(F239="","",ROUND(F239*N(G239),2))</f>
        <v/>
      </c>
      <c r="I239" s="16">
        <f>IF(F239="","",F239+N(H239))</f>
        <v/>
      </c>
      <c r="J239" s="17">
        <f>IF(F239="","",IFERROR(IF(INDEX(Kunden!$D$6:$D$205,MATCH(D239,Kunden!$A$6:$A$205,0))="",Einstellungen!$B$6,INDEX(Kunden!$D$6:$D$205,MATCH(D239,Kunden!$A$6:$A$205,0))),Einstellungen!$B$6))</f>
        <v/>
      </c>
      <c r="K239" s="18">
        <f>IF(OR(F239="",C239=""),"",C239+J239)</f>
        <v/>
      </c>
      <c r="L239" s="12" t="n"/>
      <c r="M239" s="19" t="n"/>
      <c r="N239" s="16">
        <f>IF(F239="","",IF(O239="bezahlt",0,I239-N(M239)))</f>
        <v/>
      </c>
      <c r="O239" s="11">
        <f>IF(F239="","",IF(I239&lt;0,IF(OR(L239&lt;&gt;"",M239&lt;&gt;""),"bezahlt","Gutschrift"),IF(OR(L239&lt;&gt;"",M239&lt;&gt;""),IF(OR(M239="",N(M239)&gt;=I239-0.005),"bezahlt","teilbezahlt"),IF(IF(K239="",FALSE,TODAY()&gt;K239),"überfällig","offen"))))</f>
        <v/>
      </c>
      <c r="P239" s="17">
        <f>IF(OR(F239="",K239=""),"",IF(AND(N(N239)&gt;0.005,TODAY()&gt;K239),TODAY()-K239,""))</f>
        <v/>
      </c>
      <c r="Q239" s="20">
        <f>IF(AND(A239="",F239=""),"",IF(A239="","Nummer fehlt",IF(COUNTIF($A$7:$A$506,A239)&gt;1,"Nummer doppelt",IF(AND(A239&gt;MIN($A$7:$A$506),COUNTIF($A$7:$A$506,A239-1)=0),"Lücke vor dieser Nummer",IF(C239="","Datum fehlt",IF(D239="","Kunde fehlt",IF(ISNA(MATCH(D239,Kunden!$A$6:$A$205,0)),"Kunde nicht in der Liste",IF(AND(M239&lt;&gt;"",L239=""),"Zahlungsdatum fehlt",""))))))))</f>
        <v/>
      </c>
      <c r="R239" s="13" t="n"/>
    </row>
    <row r="240">
      <c r="A240" s="10" t="n"/>
      <c r="B240" s="11">
        <f>IF(A240="","",Einstellungen!$B$4&amp;TEXT(A240,REPT("0",Einstellungen!$B$5)))</f>
        <v/>
      </c>
      <c r="C240" s="12" t="n"/>
      <c r="D240" s="13" t="n"/>
      <c r="E240" s="13" t="n"/>
      <c r="F240" s="14" t="n"/>
      <c r="G240" s="15" t="n"/>
      <c r="H240" s="16">
        <f>IF(F240="","",ROUND(F240*N(G240),2))</f>
        <v/>
      </c>
      <c r="I240" s="16">
        <f>IF(F240="","",F240+N(H240))</f>
        <v/>
      </c>
      <c r="J240" s="17">
        <f>IF(F240="","",IFERROR(IF(INDEX(Kunden!$D$6:$D$205,MATCH(D240,Kunden!$A$6:$A$205,0))="",Einstellungen!$B$6,INDEX(Kunden!$D$6:$D$205,MATCH(D240,Kunden!$A$6:$A$205,0))),Einstellungen!$B$6))</f>
        <v/>
      </c>
      <c r="K240" s="18">
        <f>IF(OR(F240="",C240=""),"",C240+J240)</f>
        <v/>
      </c>
      <c r="L240" s="12" t="n"/>
      <c r="M240" s="19" t="n"/>
      <c r="N240" s="16">
        <f>IF(F240="","",IF(O240="bezahlt",0,I240-N(M240)))</f>
        <v/>
      </c>
      <c r="O240" s="11">
        <f>IF(F240="","",IF(I240&lt;0,IF(OR(L240&lt;&gt;"",M240&lt;&gt;""),"bezahlt","Gutschrift"),IF(OR(L240&lt;&gt;"",M240&lt;&gt;""),IF(OR(M240="",N(M240)&gt;=I240-0.005),"bezahlt","teilbezahlt"),IF(IF(K240="",FALSE,TODAY()&gt;K240),"überfällig","offen"))))</f>
        <v/>
      </c>
      <c r="P240" s="17">
        <f>IF(OR(F240="",K240=""),"",IF(AND(N(N240)&gt;0.005,TODAY()&gt;K240),TODAY()-K240,""))</f>
        <v/>
      </c>
      <c r="Q240" s="20">
        <f>IF(AND(A240="",F240=""),"",IF(A240="","Nummer fehlt",IF(COUNTIF($A$7:$A$506,A240)&gt;1,"Nummer doppelt",IF(AND(A240&gt;MIN($A$7:$A$506),COUNTIF($A$7:$A$506,A240-1)=0),"Lücke vor dieser Nummer",IF(C240="","Datum fehlt",IF(D240="","Kunde fehlt",IF(ISNA(MATCH(D240,Kunden!$A$6:$A$205,0)),"Kunde nicht in der Liste",IF(AND(M240&lt;&gt;"",L240=""),"Zahlungsdatum fehlt",""))))))))</f>
        <v/>
      </c>
      <c r="R240" s="13" t="n"/>
    </row>
    <row r="241">
      <c r="A241" s="10" t="n"/>
      <c r="B241" s="11">
        <f>IF(A241="","",Einstellungen!$B$4&amp;TEXT(A241,REPT("0",Einstellungen!$B$5)))</f>
        <v/>
      </c>
      <c r="C241" s="12" t="n"/>
      <c r="D241" s="13" t="n"/>
      <c r="E241" s="13" t="n"/>
      <c r="F241" s="14" t="n"/>
      <c r="G241" s="15" t="n"/>
      <c r="H241" s="16">
        <f>IF(F241="","",ROUND(F241*N(G241),2))</f>
        <v/>
      </c>
      <c r="I241" s="16">
        <f>IF(F241="","",F241+N(H241))</f>
        <v/>
      </c>
      <c r="J241" s="17">
        <f>IF(F241="","",IFERROR(IF(INDEX(Kunden!$D$6:$D$205,MATCH(D241,Kunden!$A$6:$A$205,0))="",Einstellungen!$B$6,INDEX(Kunden!$D$6:$D$205,MATCH(D241,Kunden!$A$6:$A$205,0))),Einstellungen!$B$6))</f>
        <v/>
      </c>
      <c r="K241" s="18">
        <f>IF(OR(F241="",C241=""),"",C241+J241)</f>
        <v/>
      </c>
      <c r="L241" s="12" t="n"/>
      <c r="M241" s="19" t="n"/>
      <c r="N241" s="16">
        <f>IF(F241="","",IF(O241="bezahlt",0,I241-N(M241)))</f>
        <v/>
      </c>
      <c r="O241" s="11">
        <f>IF(F241="","",IF(I241&lt;0,IF(OR(L241&lt;&gt;"",M241&lt;&gt;""),"bezahlt","Gutschrift"),IF(OR(L241&lt;&gt;"",M241&lt;&gt;""),IF(OR(M241="",N(M241)&gt;=I241-0.005),"bezahlt","teilbezahlt"),IF(IF(K241="",FALSE,TODAY()&gt;K241),"überfällig","offen"))))</f>
        <v/>
      </c>
      <c r="P241" s="17">
        <f>IF(OR(F241="",K241=""),"",IF(AND(N(N241)&gt;0.005,TODAY()&gt;K241),TODAY()-K241,""))</f>
        <v/>
      </c>
      <c r="Q241" s="20">
        <f>IF(AND(A241="",F241=""),"",IF(A241="","Nummer fehlt",IF(COUNTIF($A$7:$A$506,A241)&gt;1,"Nummer doppelt",IF(AND(A241&gt;MIN($A$7:$A$506),COUNTIF($A$7:$A$506,A241-1)=0),"Lücke vor dieser Nummer",IF(C241="","Datum fehlt",IF(D241="","Kunde fehlt",IF(ISNA(MATCH(D241,Kunden!$A$6:$A$205,0)),"Kunde nicht in der Liste",IF(AND(M241&lt;&gt;"",L241=""),"Zahlungsdatum fehlt",""))))))))</f>
        <v/>
      </c>
      <c r="R241" s="13" t="n"/>
    </row>
    <row r="242">
      <c r="A242" s="10" t="n"/>
      <c r="B242" s="11">
        <f>IF(A242="","",Einstellungen!$B$4&amp;TEXT(A242,REPT("0",Einstellungen!$B$5)))</f>
        <v/>
      </c>
      <c r="C242" s="12" t="n"/>
      <c r="D242" s="13" t="n"/>
      <c r="E242" s="13" t="n"/>
      <c r="F242" s="14" t="n"/>
      <c r="G242" s="15" t="n"/>
      <c r="H242" s="16">
        <f>IF(F242="","",ROUND(F242*N(G242),2))</f>
        <v/>
      </c>
      <c r="I242" s="16">
        <f>IF(F242="","",F242+N(H242))</f>
        <v/>
      </c>
      <c r="J242" s="17">
        <f>IF(F242="","",IFERROR(IF(INDEX(Kunden!$D$6:$D$205,MATCH(D242,Kunden!$A$6:$A$205,0))="",Einstellungen!$B$6,INDEX(Kunden!$D$6:$D$205,MATCH(D242,Kunden!$A$6:$A$205,0))),Einstellungen!$B$6))</f>
        <v/>
      </c>
      <c r="K242" s="18">
        <f>IF(OR(F242="",C242=""),"",C242+J242)</f>
        <v/>
      </c>
      <c r="L242" s="12" t="n"/>
      <c r="M242" s="19" t="n"/>
      <c r="N242" s="16">
        <f>IF(F242="","",IF(O242="bezahlt",0,I242-N(M242)))</f>
        <v/>
      </c>
      <c r="O242" s="11">
        <f>IF(F242="","",IF(I242&lt;0,IF(OR(L242&lt;&gt;"",M242&lt;&gt;""),"bezahlt","Gutschrift"),IF(OR(L242&lt;&gt;"",M242&lt;&gt;""),IF(OR(M242="",N(M242)&gt;=I242-0.005),"bezahlt","teilbezahlt"),IF(IF(K242="",FALSE,TODAY()&gt;K242),"überfällig","offen"))))</f>
        <v/>
      </c>
      <c r="P242" s="17">
        <f>IF(OR(F242="",K242=""),"",IF(AND(N(N242)&gt;0.005,TODAY()&gt;K242),TODAY()-K242,""))</f>
        <v/>
      </c>
      <c r="Q242" s="20">
        <f>IF(AND(A242="",F242=""),"",IF(A242="","Nummer fehlt",IF(COUNTIF($A$7:$A$506,A242)&gt;1,"Nummer doppelt",IF(AND(A242&gt;MIN($A$7:$A$506),COUNTIF($A$7:$A$506,A242-1)=0),"Lücke vor dieser Nummer",IF(C242="","Datum fehlt",IF(D242="","Kunde fehlt",IF(ISNA(MATCH(D242,Kunden!$A$6:$A$205,0)),"Kunde nicht in der Liste",IF(AND(M242&lt;&gt;"",L242=""),"Zahlungsdatum fehlt",""))))))))</f>
        <v/>
      </c>
      <c r="R242" s="13" t="n"/>
    </row>
    <row r="243">
      <c r="A243" s="10" t="n"/>
      <c r="B243" s="11">
        <f>IF(A243="","",Einstellungen!$B$4&amp;TEXT(A243,REPT("0",Einstellungen!$B$5)))</f>
        <v/>
      </c>
      <c r="C243" s="12" t="n"/>
      <c r="D243" s="13" t="n"/>
      <c r="E243" s="13" t="n"/>
      <c r="F243" s="14" t="n"/>
      <c r="G243" s="15" t="n"/>
      <c r="H243" s="16">
        <f>IF(F243="","",ROUND(F243*N(G243),2))</f>
        <v/>
      </c>
      <c r="I243" s="16">
        <f>IF(F243="","",F243+N(H243))</f>
        <v/>
      </c>
      <c r="J243" s="17">
        <f>IF(F243="","",IFERROR(IF(INDEX(Kunden!$D$6:$D$205,MATCH(D243,Kunden!$A$6:$A$205,0))="",Einstellungen!$B$6,INDEX(Kunden!$D$6:$D$205,MATCH(D243,Kunden!$A$6:$A$205,0))),Einstellungen!$B$6))</f>
        <v/>
      </c>
      <c r="K243" s="18">
        <f>IF(OR(F243="",C243=""),"",C243+J243)</f>
        <v/>
      </c>
      <c r="L243" s="12" t="n"/>
      <c r="M243" s="19" t="n"/>
      <c r="N243" s="16">
        <f>IF(F243="","",IF(O243="bezahlt",0,I243-N(M243)))</f>
        <v/>
      </c>
      <c r="O243" s="11">
        <f>IF(F243="","",IF(I243&lt;0,IF(OR(L243&lt;&gt;"",M243&lt;&gt;""),"bezahlt","Gutschrift"),IF(OR(L243&lt;&gt;"",M243&lt;&gt;""),IF(OR(M243="",N(M243)&gt;=I243-0.005),"bezahlt","teilbezahlt"),IF(IF(K243="",FALSE,TODAY()&gt;K243),"überfällig","offen"))))</f>
        <v/>
      </c>
      <c r="P243" s="17">
        <f>IF(OR(F243="",K243=""),"",IF(AND(N(N243)&gt;0.005,TODAY()&gt;K243),TODAY()-K243,""))</f>
        <v/>
      </c>
      <c r="Q243" s="20">
        <f>IF(AND(A243="",F243=""),"",IF(A243="","Nummer fehlt",IF(COUNTIF($A$7:$A$506,A243)&gt;1,"Nummer doppelt",IF(AND(A243&gt;MIN($A$7:$A$506),COUNTIF($A$7:$A$506,A243-1)=0),"Lücke vor dieser Nummer",IF(C243="","Datum fehlt",IF(D243="","Kunde fehlt",IF(ISNA(MATCH(D243,Kunden!$A$6:$A$205,0)),"Kunde nicht in der Liste",IF(AND(M243&lt;&gt;"",L243=""),"Zahlungsdatum fehlt",""))))))))</f>
        <v/>
      </c>
      <c r="R243" s="13" t="n"/>
    </row>
    <row r="244">
      <c r="A244" s="10" t="n"/>
      <c r="B244" s="11">
        <f>IF(A244="","",Einstellungen!$B$4&amp;TEXT(A244,REPT("0",Einstellungen!$B$5)))</f>
        <v/>
      </c>
      <c r="C244" s="12" t="n"/>
      <c r="D244" s="13" t="n"/>
      <c r="E244" s="13" t="n"/>
      <c r="F244" s="14" t="n"/>
      <c r="G244" s="15" t="n"/>
      <c r="H244" s="16">
        <f>IF(F244="","",ROUND(F244*N(G244),2))</f>
        <v/>
      </c>
      <c r="I244" s="16">
        <f>IF(F244="","",F244+N(H244))</f>
        <v/>
      </c>
      <c r="J244" s="17">
        <f>IF(F244="","",IFERROR(IF(INDEX(Kunden!$D$6:$D$205,MATCH(D244,Kunden!$A$6:$A$205,0))="",Einstellungen!$B$6,INDEX(Kunden!$D$6:$D$205,MATCH(D244,Kunden!$A$6:$A$205,0))),Einstellungen!$B$6))</f>
        <v/>
      </c>
      <c r="K244" s="18">
        <f>IF(OR(F244="",C244=""),"",C244+J244)</f>
        <v/>
      </c>
      <c r="L244" s="12" t="n"/>
      <c r="M244" s="19" t="n"/>
      <c r="N244" s="16">
        <f>IF(F244="","",IF(O244="bezahlt",0,I244-N(M244)))</f>
        <v/>
      </c>
      <c r="O244" s="11">
        <f>IF(F244="","",IF(I244&lt;0,IF(OR(L244&lt;&gt;"",M244&lt;&gt;""),"bezahlt","Gutschrift"),IF(OR(L244&lt;&gt;"",M244&lt;&gt;""),IF(OR(M244="",N(M244)&gt;=I244-0.005),"bezahlt","teilbezahlt"),IF(IF(K244="",FALSE,TODAY()&gt;K244),"überfällig","offen"))))</f>
        <v/>
      </c>
      <c r="P244" s="17">
        <f>IF(OR(F244="",K244=""),"",IF(AND(N(N244)&gt;0.005,TODAY()&gt;K244),TODAY()-K244,""))</f>
        <v/>
      </c>
      <c r="Q244" s="20">
        <f>IF(AND(A244="",F244=""),"",IF(A244="","Nummer fehlt",IF(COUNTIF($A$7:$A$506,A244)&gt;1,"Nummer doppelt",IF(AND(A244&gt;MIN($A$7:$A$506),COUNTIF($A$7:$A$506,A244-1)=0),"Lücke vor dieser Nummer",IF(C244="","Datum fehlt",IF(D244="","Kunde fehlt",IF(ISNA(MATCH(D244,Kunden!$A$6:$A$205,0)),"Kunde nicht in der Liste",IF(AND(M244&lt;&gt;"",L244=""),"Zahlungsdatum fehlt",""))))))))</f>
        <v/>
      </c>
      <c r="R244" s="13" t="n"/>
    </row>
    <row r="245">
      <c r="A245" s="10" t="n"/>
      <c r="B245" s="11">
        <f>IF(A245="","",Einstellungen!$B$4&amp;TEXT(A245,REPT("0",Einstellungen!$B$5)))</f>
        <v/>
      </c>
      <c r="C245" s="12" t="n"/>
      <c r="D245" s="13" t="n"/>
      <c r="E245" s="13" t="n"/>
      <c r="F245" s="14" t="n"/>
      <c r="G245" s="15" t="n"/>
      <c r="H245" s="16">
        <f>IF(F245="","",ROUND(F245*N(G245),2))</f>
        <v/>
      </c>
      <c r="I245" s="16">
        <f>IF(F245="","",F245+N(H245))</f>
        <v/>
      </c>
      <c r="J245" s="17">
        <f>IF(F245="","",IFERROR(IF(INDEX(Kunden!$D$6:$D$205,MATCH(D245,Kunden!$A$6:$A$205,0))="",Einstellungen!$B$6,INDEX(Kunden!$D$6:$D$205,MATCH(D245,Kunden!$A$6:$A$205,0))),Einstellungen!$B$6))</f>
        <v/>
      </c>
      <c r="K245" s="18">
        <f>IF(OR(F245="",C245=""),"",C245+J245)</f>
        <v/>
      </c>
      <c r="L245" s="12" t="n"/>
      <c r="M245" s="19" t="n"/>
      <c r="N245" s="16">
        <f>IF(F245="","",IF(O245="bezahlt",0,I245-N(M245)))</f>
        <v/>
      </c>
      <c r="O245" s="11">
        <f>IF(F245="","",IF(I245&lt;0,IF(OR(L245&lt;&gt;"",M245&lt;&gt;""),"bezahlt","Gutschrift"),IF(OR(L245&lt;&gt;"",M245&lt;&gt;""),IF(OR(M245="",N(M245)&gt;=I245-0.005),"bezahlt","teilbezahlt"),IF(IF(K245="",FALSE,TODAY()&gt;K245),"überfällig","offen"))))</f>
        <v/>
      </c>
      <c r="P245" s="17">
        <f>IF(OR(F245="",K245=""),"",IF(AND(N(N245)&gt;0.005,TODAY()&gt;K245),TODAY()-K245,""))</f>
        <v/>
      </c>
      <c r="Q245" s="20">
        <f>IF(AND(A245="",F245=""),"",IF(A245="","Nummer fehlt",IF(COUNTIF($A$7:$A$506,A245)&gt;1,"Nummer doppelt",IF(AND(A245&gt;MIN($A$7:$A$506),COUNTIF($A$7:$A$506,A245-1)=0),"Lücke vor dieser Nummer",IF(C245="","Datum fehlt",IF(D245="","Kunde fehlt",IF(ISNA(MATCH(D245,Kunden!$A$6:$A$205,0)),"Kunde nicht in der Liste",IF(AND(M245&lt;&gt;"",L245=""),"Zahlungsdatum fehlt",""))))))))</f>
        <v/>
      </c>
      <c r="R245" s="13" t="n"/>
    </row>
    <row r="246">
      <c r="A246" s="10" t="n"/>
      <c r="B246" s="11">
        <f>IF(A246="","",Einstellungen!$B$4&amp;TEXT(A246,REPT("0",Einstellungen!$B$5)))</f>
        <v/>
      </c>
      <c r="C246" s="12" t="n"/>
      <c r="D246" s="13" t="n"/>
      <c r="E246" s="13" t="n"/>
      <c r="F246" s="14" t="n"/>
      <c r="G246" s="15" t="n"/>
      <c r="H246" s="16">
        <f>IF(F246="","",ROUND(F246*N(G246),2))</f>
        <v/>
      </c>
      <c r="I246" s="16">
        <f>IF(F246="","",F246+N(H246))</f>
        <v/>
      </c>
      <c r="J246" s="17">
        <f>IF(F246="","",IFERROR(IF(INDEX(Kunden!$D$6:$D$205,MATCH(D246,Kunden!$A$6:$A$205,0))="",Einstellungen!$B$6,INDEX(Kunden!$D$6:$D$205,MATCH(D246,Kunden!$A$6:$A$205,0))),Einstellungen!$B$6))</f>
        <v/>
      </c>
      <c r="K246" s="18">
        <f>IF(OR(F246="",C246=""),"",C246+J246)</f>
        <v/>
      </c>
      <c r="L246" s="12" t="n"/>
      <c r="M246" s="19" t="n"/>
      <c r="N246" s="16">
        <f>IF(F246="","",IF(O246="bezahlt",0,I246-N(M246)))</f>
        <v/>
      </c>
      <c r="O246" s="11">
        <f>IF(F246="","",IF(I246&lt;0,IF(OR(L246&lt;&gt;"",M246&lt;&gt;""),"bezahlt","Gutschrift"),IF(OR(L246&lt;&gt;"",M246&lt;&gt;""),IF(OR(M246="",N(M246)&gt;=I246-0.005),"bezahlt","teilbezahlt"),IF(IF(K246="",FALSE,TODAY()&gt;K246),"überfällig","offen"))))</f>
        <v/>
      </c>
      <c r="P246" s="17">
        <f>IF(OR(F246="",K246=""),"",IF(AND(N(N246)&gt;0.005,TODAY()&gt;K246),TODAY()-K246,""))</f>
        <v/>
      </c>
      <c r="Q246" s="20">
        <f>IF(AND(A246="",F246=""),"",IF(A246="","Nummer fehlt",IF(COUNTIF($A$7:$A$506,A246)&gt;1,"Nummer doppelt",IF(AND(A246&gt;MIN($A$7:$A$506),COUNTIF($A$7:$A$506,A246-1)=0),"Lücke vor dieser Nummer",IF(C246="","Datum fehlt",IF(D246="","Kunde fehlt",IF(ISNA(MATCH(D246,Kunden!$A$6:$A$205,0)),"Kunde nicht in der Liste",IF(AND(M246&lt;&gt;"",L246=""),"Zahlungsdatum fehlt",""))))))))</f>
        <v/>
      </c>
      <c r="R246" s="13" t="n"/>
    </row>
    <row r="247">
      <c r="A247" s="10" t="n"/>
      <c r="B247" s="11">
        <f>IF(A247="","",Einstellungen!$B$4&amp;TEXT(A247,REPT("0",Einstellungen!$B$5)))</f>
        <v/>
      </c>
      <c r="C247" s="12" t="n"/>
      <c r="D247" s="13" t="n"/>
      <c r="E247" s="13" t="n"/>
      <c r="F247" s="14" t="n"/>
      <c r="G247" s="15" t="n"/>
      <c r="H247" s="16">
        <f>IF(F247="","",ROUND(F247*N(G247),2))</f>
        <v/>
      </c>
      <c r="I247" s="16">
        <f>IF(F247="","",F247+N(H247))</f>
        <v/>
      </c>
      <c r="J247" s="17">
        <f>IF(F247="","",IFERROR(IF(INDEX(Kunden!$D$6:$D$205,MATCH(D247,Kunden!$A$6:$A$205,0))="",Einstellungen!$B$6,INDEX(Kunden!$D$6:$D$205,MATCH(D247,Kunden!$A$6:$A$205,0))),Einstellungen!$B$6))</f>
        <v/>
      </c>
      <c r="K247" s="18">
        <f>IF(OR(F247="",C247=""),"",C247+J247)</f>
        <v/>
      </c>
      <c r="L247" s="12" t="n"/>
      <c r="M247" s="19" t="n"/>
      <c r="N247" s="16">
        <f>IF(F247="","",IF(O247="bezahlt",0,I247-N(M247)))</f>
        <v/>
      </c>
      <c r="O247" s="11">
        <f>IF(F247="","",IF(I247&lt;0,IF(OR(L247&lt;&gt;"",M247&lt;&gt;""),"bezahlt","Gutschrift"),IF(OR(L247&lt;&gt;"",M247&lt;&gt;""),IF(OR(M247="",N(M247)&gt;=I247-0.005),"bezahlt","teilbezahlt"),IF(IF(K247="",FALSE,TODAY()&gt;K247),"überfällig","offen"))))</f>
        <v/>
      </c>
      <c r="P247" s="17">
        <f>IF(OR(F247="",K247=""),"",IF(AND(N(N247)&gt;0.005,TODAY()&gt;K247),TODAY()-K247,""))</f>
        <v/>
      </c>
      <c r="Q247" s="20">
        <f>IF(AND(A247="",F247=""),"",IF(A247="","Nummer fehlt",IF(COUNTIF($A$7:$A$506,A247)&gt;1,"Nummer doppelt",IF(AND(A247&gt;MIN($A$7:$A$506),COUNTIF($A$7:$A$506,A247-1)=0),"Lücke vor dieser Nummer",IF(C247="","Datum fehlt",IF(D247="","Kunde fehlt",IF(ISNA(MATCH(D247,Kunden!$A$6:$A$205,0)),"Kunde nicht in der Liste",IF(AND(M247&lt;&gt;"",L247=""),"Zahlungsdatum fehlt",""))))))))</f>
        <v/>
      </c>
      <c r="R247" s="13" t="n"/>
    </row>
    <row r="248">
      <c r="A248" s="10" t="n"/>
      <c r="B248" s="11">
        <f>IF(A248="","",Einstellungen!$B$4&amp;TEXT(A248,REPT("0",Einstellungen!$B$5)))</f>
        <v/>
      </c>
      <c r="C248" s="12" t="n"/>
      <c r="D248" s="13" t="n"/>
      <c r="E248" s="13" t="n"/>
      <c r="F248" s="14" t="n"/>
      <c r="G248" s="15" t="n"/>
      <c r="H248" s="16">
        <f>IF(F248="","",ROUND(F248*N(G248),2))</f>
        <v/>
      </c>
      <c r="I248" s="16">
        <f>IF(F248="","",F248+N(H248))</f>
        <v/>
      </c>
      <c r="J248" s="17">
        <f>IF(F248="","",IFERROR(IF(INDEX(Kunden!$D$6:$D$205,MATCH(D248,Kunden!$A$6:$A$205,0))="",Einstellungen!$B$6,INDEX(Kunden!$D$6:$D$205,MATCH(D248,Kunden!$A$6:$A$205,0))),Einstellungen!$B$6))</f>
        <v/>
      </c>
      <c r="K248" s="18">
        <f>IF(OR(F248="",C248=""),"",C248+J248)</f>
        <v/>
      </c>
      <c r="L248" s="12" t="n"/>
      <c r="M248" s="19" t="n"/>
      <c r="N248" s="16">
        <f>IF(F248="","",IF(O248="bezahlt",0,I248-N(M248)))</f>
        <v/>
      </c>
      <c r="O248" s="11">
        <f>IF(F248="","",IF(I248&lt;0,IF(OR(L248&lt;&gt;"",M248&lt;&gt;""),"bezahlt","Gutschrift"),IF(OR(L248&lt;&gt;"",M248&lt;&gt;""),IF(OR(M248="",N(M248)&gt;=I248-0.005),"bezahlt","teilbezahlt"),IF(IF(K248="",FALSE,TODAY()&gt;K248),"überfällig","offen"))))</f>
        <v/>
      </c>
      <c r="P248" s="17">
        <f>IF(OR(F248="",K248=""),"",IF(AND(N(N248)&gt;0.005,TODAY()&gt;K248),TODAY()-K248,""))</f>
        <v/>
      </c>
      <c r="Q248" s="20">
        <f>IF(AND(A248="",F248=""),"",IF(A248="","Nummer fehlt",IF(COUNTIF($A$7:$A$506,A248)&gt;1,"Nummer doppelt",IF(AND(A248&gt;MIN($A$7:$A$506),COUNTIF($A$7:$A$506,A248-1)=0),"Lücke vor dieser Nummer",IF(C248="","Datum fehlt",IF(D248="","Kunde fehlt",IF(ISNA(MATCH(D248,Kunden!$A$6:$A$205,0)),"Kunde nicht in der Liste",IF(AND(M248&lt;&gt;"",L248=""),"Zahlungsdatum fehlt",""))))))))</f>
        <v/>
      </c>
      <c r="R248" s="13" t="n"/>
    </row>
    <row r="249">
      <c r="A249" s="10" t="n"/>
      <c r="B249" s="11">
        <f>IF(A249="","",Einstellungen!$B$4&amp;TEXT(A249,REPT("0",Einstellungen!$B$5)))</f>
        <v/>
      </c>
      <c r="C249" s="12" t="n"/>
      <c r="D249" s="13" t="n"/>
      <c r="E249" s="13" t="n"/>
      <c r="F249" s="14" t="n"/>
      <c r="G249" s="15" t="n"/>
      <c r="H249" s="16">
        <f>IF(F249="","",ROUND(F249*N(G249),2))</f>
        <v/>
      </c>
      <c r="I249" s="16">
        <f>IF(F249="","",F249+N(H249))</f>
        <v/>
      </c>
      <c r="J249" s="17">
        <f>IF(F249="","",IFERROR(IF(INDEX(Kunden!$D$6:$D$205,MATCH(D249,Kunden!$A$6:$A$205,0))="",Einstellungen!$B$6,INDEX(Kunden!$D$6:$D$205,MATCH(D249,Kunden!$A$6:$A$205,0))),Einstellungen!$B$6))</f>
        <v/>
      </c>
      <c r="K249" s="18">
        <f>IF(OR(F249="",C249=""),"",C249+J249)</f>
        <v/>
      </c>
      <c r="L249" s="12" t="n"/>
      <c r="M249" s="19" t="n"/>
      <c r="N249" s="16">
        <f>IF(F249="","",IF(O249="bezahlt",0,I249-N(M249)))</f>
        <v/>
      </c>
      <c r="O249" s="11">
        <f>IF(F249="","",IF(I249&lt;0,IF(OR(L249&lt;&gt;"",M249&lt;&gt;""),"bezahlt","Gutschrift"),IF(OR(L249&lt;&gt;"",M249&lt;&gt;""),IF(OR(M249="",N(M249)&gt;=I249-0.005),"bezahlt","teilbezahlt"),IF(IF(K249="",FALSE,TODAY()&gt;K249),"überfällig","offen"))))</f>
        <v/>
      </c>
      <c r="P249" s="17">
        <f>IF(OR(F249="",K249=""),"",IF(AND(N(N249)&gt;0.005,TODAY()&gt;K249),TODAY()-K249,""))</f>
        <v/>
      </c>
      <c r="Q249" s="20">
        <f>IF(AND(A249="",F249=""),"",IF(A249="","Nummer fehlt",IF(COUNTIF($A$7:$A$506,A249)&gt;1,"Nummer doppelt",IF(AND(A249&gt;MIN($A$7:$A$506),COUNTIF($A$7:$A$506,A249-1)=0),"Lücke vor dieser Nummer",IF(C249="","Datum fehlt",IF(D249="","Kunde fehlt",IF(ISNA(MATCH(D249,Kunden!$A$6:$A$205,0)),"Kunde nicht in der Liste",IF(AND(M249&lt;&gt;"",L249=""),"Zahlungsdatum fehlt",""))))))))</f>
        <v/>
      </c>
      <c r="R249" s="13" t="n"/>
    </row>
    <row r="250">
      <c r="A250" s="10" t="n"/>
      <c r="B250" s="11">
        <f>IF(A250="","",Einstellungen!$B$4&amp;TEXT(A250,REPT("0",Einstellungen!$B$5)))</f>
        <v/>
      </c>
      <c r="C250" s="12" t="n"/>
      <c r="D250" s="13" t="n"/>
      <c r="E250" s="13" t="n"/>
      <c r="F250" s="14" t="n"/>
      <c r="G250" s="15" t="n"/>
      <c r="H250" s="16">
        <f>IF(F250="","",ROUND(F250*N(G250),2))</f>
        <v/>
      </c>
      <c r="I250" s="16">
        <f>IF(F250="","",F250+N(H250))</f>
        <v/>
      </c>
      <c r="J250" s="17">
        <f>IF(F250="","",IFERROR(IF(INDEX(Kunden!$D$6:$D$205,MATCH(D250,Kunden!$A$6:$A$205,0))="",Einstellungen!$B$6,INDEX(Kunden!$D$6:$D$205,MATCH(D250,Kunden!$A$6:$A$205,0))),Einstellungen!$B$6))</f>
        <v/>
      </c>
      <c r="K250" s="18">
        <f>IF(OR(F250="",C250=""),"",C250+J250)</f>
        <v/>
      </c>
      <c r="L250" s="12" t="n"/>
      <c r="M250" s="19" t="n"/>
      <c r="N250" s="16">
        <f>IF(F250="","",IF(O250="bezahlt",0,I250-N(M250)))</f>
        <v/>
      </c>
      <c r="O250" s="11">
        <f>IF(F250="","",IF(I250&lt;0,IF(OR(L250&lt;&gt;"",M250&lt;&gt;""),"bezahlt","Gutschrift"),IF(OR(L250&lt;&gt;"",M250&lt;&gt;""),IF(OR(M250="",N(M250)&gt;=I250-0.005),"bezahlt","teilbezahlt"),IF(IF(K250="",FALSE,TODAY()&gt;K250),"überfällig","offen"))))</f>
        <v/>
      </c>
      <c r="P250" s="17">
        <f>IF(OR(F250="",K250=""),"",IF(AND(N(N250)&gt;0.005,TODAY()&gt;K250),TODAY()-K250,""))</f>
        <v/>
      </c>
      <c r="Q250" s="20">
        <f>IF(AND(A250="",F250=""),"",IF(A250="","Nummer fehlt",IF(COUNTIF($A$7:$A$506,A250)&gt;1,"Nummer doppelt",IF(AND(A250&gt;MIN($A$7:$A$506),COUNTIF($A$7:$A$506,A250-1)=0),"Lücke vor dieser Nummer",IF(C250="","Datum fehlt",IF(D250="","Kunde fehlt",IF(ISNA(MATCH(D250,Kunden!$A$6:$A$205,0)),"Kunde nicht in der Liste",IF(AND(M250&lt;&gt;"",L250=""),"Zahlungsdatum fehlt",""))))))))</f>
        <v/>
      </c>
      <c r="R250" s="13" t="n"/>
    </row>
    <row r="251">
      <c r="A251" s="10" t="n"/>
      <c r="B251" s="11">
        <f>IF(A251="","",Einstellungen!$B$4&amp;TEXT(A251,REPT("0",Einstellungen!$B$5)))</f>
        <v/>
      </c>
      <c r="C251" s="12" t="n"/>
      <c r="D251" s="13" t="n"/>
      <c r="E251" s="13" t="n"/>
      <c r="F251" s="14" t="n"/>
      <c r="G251" s="15" t="n"/>
      <c r="H251" s="16">
        <f>IF(F251="","",ROUND(F251*N(G251),2))</f>
        <v/>
      </c>
      <c r="I251" s="16">
        <f>IF(F251="","",F251+N(H251))</f>
        <v/>
      </c>
      <c r="J251" s="17">
        <f>IF(F251="","",IFERROR(IF(INDEX(Kunden!$D$6:$D$205,MATCH(D251,Kunden!$A$6:$A$205,0))="",Einstellungen!$B$6,INDEX(Kunden!$D$6:$D$205,MATCH(D251,Kunden!$A$6:$A$205,0))),Einstellungen!$B$6))</f>
        <v/>
      </c>
      <c r="K251" s="18">
        <f>IF(OR(F251="",C251=""),"",C251+J251)</f>
        <v/>
      </c>
      <c r="L251" s="12" t="n"/>
      <c r="M251" s="19" t="n"/>
      <c r="N251" s="16">
        <f>IF(F251="","",IF(O251="bezahlt",0,I251-N(M251)))</f>
        <v/>
      </c>
      <c r="O251" s="11">
        <f>IF(F251="","",IF(I251&lt;0,IF(OR(L251&lt;&gt;"",M251&lt;&gt;""),"bezahlt","Gutschrift"),IF(OR(L251&lt;&gt;"",M251&lt;&gt;""),IF(OR(M251="",N(M251)&gt;=I251-0.005),"bezahlt","teilbezahlt"),IF(IF(K251="",FALSE,TODAY()&gt;K251),"überfällig","offen"))))</f>
        <v/>
      </c>
      <c r="P251" s="17">
        <f>IF(OR(F251="",K251=""),"",IF(AND(N(N251)&gt;0.005,TODAY()&gt;K251),TODAY()-K251,""))</f>
        <v/>
      </c>
      <c r="Q251" s="20">
        <f>IF(AND(A251="",F251=""),"",IF(A251="","Nummer fehlt",IF(COUNTIF($A$7:$A$506,A251)&gt;1,"Nummer doppelt",IF(AND(A251&gt;MIN($A$7:$A$506),COUNTIF($A$7:$A$506,A251-1)=0),"Lücke vor dieser Nummer",IF(C251="","Datum fehlt",IF(D251="","Kunde fehlt",IF(ISNA(MATCH(D251,Kunden!$A$6:$A$205,0)),"Kunde nicht in der Liste",IF(AND(M251&lt;&gt;"",L251=""),"Zahlungsdatum fehlt",""))))))))</f>
        <v/>
      </c>
      <c r="R251" s="13" t="n"/>
    </row>
    <row r="252">
      <c r="A252" s="10" t="n"/>
      <c r="B252" s="11">
        <f>IF(A252="","",Einstellungen!$B$4&amp;TEXT(A252,REPT("0",Einstellungen!$B$5)))</f>
        <v/>
      </c>
      <c r="C252" s="12" t="n"/>
      <c r="D252" s="13" t="n"/>
      <c r="E252" s="13" t="n"/>
      <c r="F252" s="14" t="n"/>
      <c r="G252" s="15" t="n"/>
      <c r="H252" s="16">
        <f>IF(F252="","",ROUND(F252*N(G252),2))</f>
        <v/>
      </c>
      <c r="I252" s="16">
        <f>IF(F252="","",F252+N(H252))</f>
        <v/>
      </c>
      <c r="J252" s="17">
        <f>IF(F252="","",IFERROR(IF(INDEX(Kunden!$D$6:$D$205,MATCH(D252,Kunden!$A$6:$A$205,0))="",Einstellungen!$B$6,INDEX(Kunden!$D$6:$D$205,MATCH(D252,Kunden!$A$6:$A$205,0))),Einstellungen!$B$6))</f>
        <v/>
      </c>
      <c r="K252" s="18">
        <f>IF(OR(F252="",C252=""),"",C252+J252)</f>
        <v/>
      </c>
      <c r="L252" s="12" t="n"/>
      <c r="M252" s="19" t="n"/>
      <c r="N252" s="16">
        <f>IF(F252="","",IF(O252="bezahlt",0,I252-N(M252)))</f>
        <v/>
      </c>
      <c r="O252" s="11">
        <f>IF(F252="","",IF(I252&lt;0,IF(OR(L252&lt;&gt;"",M252&lt;&gt;""),"bezahlt","Gutschrift"),IF(OR(L252&lt;&gt;"",M252&lt;&gt;""),IF(OR(M252="",N(M252)&gt;=I252-0.005),"bezahlt","teilbezahlt"),IF(IF(K252="",FALSE,TODAY()&gt;K252),"überfällig","offen"))))</f>
        <v/>
      </c>
      <c r="P252" s="17">
        <f>IF(OR(F252="",K252=""),"",IF(AND(N(N252)&gt;0.005,TODAY()&gt;K252),TODAY()-K252,""))</f>
        <v/>
      </c>
      <c r="Q252" s="20">
        <f>IF(AND(A252="",F252=""),"",IF(A252="","Nummer fehlt",IF(COUNTIF($A$7:$A$506,A252)&gt;1,"Nummer doppelt",IF(AND(A252&gt;MIN($A$7:$A$506),COUNTIF($A$7:$A$506,A252-1)=0),"Lücke vor dieser Nummer",IF(C252="","Datum fehlt",IF(D252="","Kunde fehlt",IF(ISNA(MATCH(D252,Kunden!$A$6:$A$205,0)),"Kunde nicht in der Liste",IF(AND(M252&lt;&gt;"",L252=""),"Zahlungsdatum fehlt",""))))))))</f>
        <v/>
      </c>
      <c r="R252" s="13" t="n"/>
    </row>
    <row r="253">
      <c r="A253" s="10" t="n"/>
      <c r="B253" s="11">
        <f>IF(A253="","",Einstellungen!$B$4&amp;TEXT(A253,REPT("0",Einstellungen!$B$5)))</f>
        <v/>
      </c>
      <c r="C253" s="12" t="n"/>
      <c r="D253" s="13" t="n"/>
      <c r="E253" s="13" t="n"/>
      <c r="F253" s="14" t="n"/>
      <c r="G253" s="15" t="n"/>
      <c r="H253" s="16">
        <f>IF(F253="","",ROUND(F253*N(G253),2))</f>
        <v/>
      </c>
      <c r="I253" s="16">
        <f>IF(F253="","",F253+N(H253))</f>
        <v/>
      </c>
      <c r="J253" s="17">
        <f>IF(F253="","",IFERROR(IF(INDEX(Kunden!$D$6:$D$205,MATCH(D253,Kunden!$A$6:$A$205,0))="",Einstellungen!$B$6,INDEX(Kunden!$D$6:$D$205,MATCH(D253,Kunden!$A$6:$A$205,0))),Einstellungen!$B$6))</f>
        <v/>
      </c>
      <c r="K253" s="18">
        <f>IF(OR(F253="",C253=""),"",C253+J253)</f>
        <v/>
      </c>
      <c r="L253" s="12" t="n"/>
      <c r="M253" s="19" t="n"/>
      <c r="N253" s="16">
        <f>IF(F253="","",IF(O253="bezahlt",0,I253-N(M253)))</f>
        <v/>
      </c>
      <c r="O253" s="11">
        <f>IF(F253="","",IF(I253&lt;0,IF(OR(L253&lt;&gt;"",M253&lt;&gt;""),"bezahlt","Gutschrift"),IF(OR(L253&lt;&gt;"",M253&lt;&gt;""),IF(OR(M253="",N(M253)&gt;=I253-0.005),"bezahlt","teilbezahlt"),IF(IF(K253="",FALSE,TODAY()&gt;K253),"überfällig","offen"))))</f>
        <v/>
      </c>
      <c r="P253" s="17">
        <f>IF(OR(F253="",K253=""),"",IF(AND(N(N253)&gt;0.005,TODAY()&gt;K253),TODAY()-K253,""))</f>
        <v/>
      </c>
      <c r="Q253" s="20">
        <f>IF(AND(A253="",F253=""),"",IF(A253="","Nummer fehlt",IF(COUNTIF($A$7:$A$506,A253)&gt;1,"Nummer doppelt",IF(AND(A253&gt;MIN($A$7:$A$506),COUNTIF($A$7:$A$506,A253-1)=0),"Lücke vor dieser Nummer",IF(C253="","Datum fehlt",IF(D253="","Kunde fehlt",IF(ISNA(MATCH(D253,Kunden!$A$6:$A$205,0)),"Kunde nicht in der Liste",IF(AND(M253&lt;&gt;"",L253=""),"Zahlungsdatum fehlt",""))))))))</f>
        <v/>
      </c>
      <c r="R253" s="13" t="n"/>
    </row>
    <row r="254">
      <c r="A254" s="10" t="n"/>
      <c r="B254" s="11">
        <f>IF(A254="","",Einstellungen!$B$4&amp;TEXT(A254,REPT("0",Einstellungen!$B$5)))</f>
        <v/>
      </c>
      <c r="C254" s="12" t="n"/>
      <c r="D254" s="13" t="n"/>
      <c r="E254" s="13" t="n"/>
      <c r="F254" s="14" t="n"/>
      <c r="G254" s="15" t="n"/>
      <c r="H254" s="16">
        <f>IF(F254="","",ROUND(F254*N(G254),2))</f>
        <v/>
      </c>
      <c r="I254" s="16">
        <f>IF(F254="","",F254+N(H254))</f>
        <v/>
      </c>
      <c r="J254" s="17">
        <f>IF(F254="","",IFERROR(IF(INDEX(Kunden!$D$6:$D$205,MATCH(D254,Kunden!$A$6:$A$205,0))="",Einstellungen!$B$6,INDEX(Kunden!$D$6:$D$205,MATCH(D254,Kunden!$A$6:$A$205,0))),Einstellungen!$B$6))</f>
        <v/>
      </c>
      <c r="K254" s="18">
        <f>IF(OR(F254="",C254=""),"",C254+J254)</f>
        <v/>
      </c>
      <c r="L254" s="12" t="n"/>
      <c r="M254" s="19" t="n"/>
      <c r="N254" s="16">
        <f>IF(F254="","",IF(O254="bezahlt",0,I254-N(M254)))</f>
        <v/>
      </c>
      <c r="O254" s="11">
        <f>IF(F254="","",IF(I254&lt;0,IF(OR(L254&lt;&gt;"",M254&lt;&gt;""),"bezahlt","Gutschrift"),IF(OR(L254&lt;&gt;"",M254&lt;&gt;""),IF(OR(M254="",N(M254)&gt;=I254-0.005),"bezahlt","teilbezahlt"),IF(IF(K254="",FALSE,TODAY()&gt;K254),"überfällig","offen"))))</f>
        <v/>
      </c>
      <c r="P254" s="17">
        <f>IF(OR(F254="",K254=""),"",IF(AND(N(N254)&gt;0.005,TODAY()&gt;K254),TODAY()-K254,""))</f>
        <v/>
      </c>
      <c r="Q254" s="20">
        <f>IF(AND(A254="",F254=""),"",IF(A254="","Nummer fehlt",IF(COUNTIF($A$7:$A$506,A254)&gt;1,"Nummer doppelt",IF(AND(A254&gt;MIN($A$7:$A$506),COUNTIF($A$7:$A$506,A254-1)=0),"Lücke vor dieser Nummer",IF(C254="","Datum fehlt",IF(D254="","Kunde fehlt",IF(ISNA(MATCH(D254,Kunden!$A$6:$A$205,0)),"Kunde nicht in der Liste",IF(AND(M254&lt;&gt;"",L254=""),"Zahlungsdatum fehlt",""))))))))</f>
        <v/>
      </c>
      <c r="R254" s="13" t="n"/>
    </row>
    <row r="255">
      <c r="A255" s="10" t="n"/>
      <c r="B255" s="11">
        <f>IF(A255="","",Einstellungen!$B$4&amp;TEXT(A255,REPT("0",Einstellungen!$B$5)))</f>
        <v/>
      </c>
      <c r="C255" s="12" t="n"/>
      <c r="D255" s="13" t="n"/>
      <c r="E255" s="13" t="n"/>
      <c r="F255" s="14" t="n"/>
      <c r="G255" s="15" t="n"/>
      <c r="H255" s="16">
        <f>IF(F255="","",ROUND(F255*N(G255),2))</f>
        <v/>
      </c>
      <c r="I255" s="16">
        <f>IF(F255="","",F255+N(H255))</f>
        <v/>
      </c>
      <c r="J255" s="17">
        <f>IF(F255="","",IFERROR(IF(INDEX(Kunden!$D$6:$D$205,MATCH(D255,Kunden!$A$6:$A$205,0))="",Einstellungen!$B$6,INDEX(Kunden!$D$6:$D$205,MATCH(D255,Kunden!$A$6:$A$205,0))),Einstellungen!$B$6))</f>
        <v/>
      </c>
      <c r="K255" s="18">
        <f>IF(OR(F255="",C255=""),"",C255+J255)</f>
        <v/>
      </c>
      <c r="L255" s="12" t="n"/>
      <c r="M255" s="19" t="n"/>
      <c r="N255" s="16">
        <f>IF(F255="","",IF(O255="bezahlt",0,I255-N(M255)))</f>
        <v/>
      </c>
      <c r="O255" s="11">
        <f>IF(F255="","",IF(I255&lt;0,IF(OR(L255&lt;&gt;"",M255&lt;&gt;""),"bezahlt","Gutschrift"),IF(OR(L255&lt;&gt;"",M255&lt;&gt;""),IF(OR(M255="",N(M255)&gt;=I255-0.005),"bezahlt","teilbezahlt"),IF(IF(K255="",FALSE,TODAY()&gt;K255),"überfällig","offen"))))</f>
        <v/>
      </c>
      <c r="P255" s="17">
        <f>IF(OR(F255="",K255=""),"",IF(AND(N(N255)&gt;0.005,TODAY()&gt;K255),TODAY()-K255,""))</f>
        <v/>
      </c>
      <c r="Q255" s="20">
        <f>IF(AND(A255="",F255=""),"",IF(A255="","Nummer fehlt",IF(COUNTIF($A$7:$A$506,A255)&gt;1,"Nummer doppelt",IF(AND(A255&gt;MIN($A$7:$A$506),COUNTIF($A$7:$A$506,A255-1)=0),"Lücke vor dieser Nummer",IF(C255="","Datum fehlt",IF(D255="","Kunde fehlt",IF(ISNA(MATCH(D255,Kunden!$A$6:$A$205,0)),"Kunde nicht in der Liste",IF(AND(M255&lt;&gt;"",L255=""),"Zahlungsdatum fehlt",""))))))))</f>
        <v/>
      </c>
      <c r="R255" s="13" t="n"/>
    </row>
    <row r="256">
      <c r="A256" s="10" t="n"/>
      <c r="B256" s="11">
        <f>IF(A256="","",Einstellungen!$B$4&amp;TEXT(A256,REPT("0",Einstellungen!$B$5)))</f>
        <v/>
      </c>
      <c r="C256" s="12" t="n"/>
      <c r="D256" s="13" t="n"/>
      <c r="E256" s="13" t="n"/>
      <c r="F256" s="14" t="n"/>
      <c r="G256" s="15" t="n"/>
      <c r="H256" s="16">
        <f>IF(F256="","",ROUND(F256*N(G256),2))</f>
        <v/>
      </c>
      <c r="I256" s="16">
        <f>IF(F256="","",F256+N(H256))</f>
        <v/>
      </c>
      <c r="J256" s="17">
        <f>IF(F256="","",IFERROR(IF(INDEX(Kunden!$D$6:$D$205,MATCH(D256,Kunden!$A$6:$A$205,0))="",Einstellungen!$B$6,INDEX(Kunden!$D$6:$D$205,MATCH(D256,Kunden!$A$6:$A$205,0))),Einstellungen!$B$6))</f>
        <v/>
      </c>
      <c r="K256" s="18">
        <f>IF(OR(F256="",C256=""),"",C256+J256)</f>
        <v/>
      </c>
      <c r="L256" s="12" t="n"/>
      <c r="M256" s="19" t="n"/>
      <c r="N256" s="16">
        <f>IF(F256="","",IF(O256="bezahlt",0,I256-N(M256)))</f>
        <v/>
      </c>
      <c r="O256" s="11">
        <f>IF(F256="","",IF(I256&lt;0,IF(OR(L256&lt;&gt;"",M256&lt;&gt;""),"bezahlt","Gutschrift"),IF(OR(L256&lt;&gt;"",M256&lt;&gt;""),IF(OR(M256="",N(M256)&gt;=I256-0.005),"bezahlt","teilbezahlt"),IF(IF(K256="",FALSE,TODAY()&gt;K256),"überfällig","offen"))))</f>
        <v/>
      </c>
      <c r="P256" s="17">
        <f>IF(OR(F256="",K256=""),"",IF(AND(N(N256)&gt;0.005,TODAY()&gt;K256),TODAY()-K256,""))</f>
        <v/>
      </c>
      <c r="Q256" s="20">
        <f>IF(AND(A256="",F256=""),"",IF(A256="","Nummer fehlt",IF(COUNTIF($A$7:$A$506,A256)&gt;1,"Nummer doppelt",IF(AND(A256&gt;MIN($A$7:$A$506),COUNTIF($A$7:$A$506,A256-1)=0),"Lücke vor dieser Nummer",IF(C256="","Datum fehlt",IF(D256="","Kunde fehlt",IF(ISNA(MATCH(D256,Kunden!$A$6:$A$205,0)),"Kunde nicht in der Liste",IF(AND(M256&lt;&gt;"",L256=""),"Zahlungsdatum fehlt",""))))))))</f>
        <v/>
      </c>
      <c r="R256" s="13" t="n"/>
    </row>
    <row r="257">
      <c r="A257" s="10" t="n"/>
      <c r="B257" s="11">
        <f>IF(A257="","",Einstellungen!$B$4&amp;TEXT(A257,REPT("0",Einstellungen!$B$5)))</f>
        <v/>
      </c>
      <c r="C257" s="12" t="n"/>
      <c r="D257" s="13" t="n"/>
      <c r="E257" s="13" t="n"/>
      <c r="F257" s="14" t="n"/>
      <c r="G257" s="15" t="n"/>
      <c r="H257" s="16">
        <f>IF(F257="","",ROUND(F257*N(G257),2))</f>
        <v/>
      </c>
      <c r="I257" s="16">
        <f>IF(F257="","",F257+N(H257))</f>
        <v/>
      </c>
      <c r="J257" s="17">
        <f>IF(F257="","",IFERROR(IF(INDEX(Kunden!$D$6:$D$205,MATCH(D257,Kunden!$A$6:$A$205,0))="",Einstellungen!$B$6,INDEX(Kunden!$D$6:$D$205,MATCH(D257,Kunden!$A$6:$A$205,0))),Einstellungen!$B$6))</f>
        <v/>
      </c>
      <c r="K257" s="18">
        <f>IF(OR(F257="",C257=""),"",C257+J257)</f>
        <v/>
      </c>
      <c r="L257" s="12" t="n"/>
      <c r="M257" s="19" t="n"/>
      <c r="N257" s="16">
        <f>IF(F257="","",IF(O257="bezahlt",0,I257-N(M257)))</f>
        <v/>
      </c>
      <c r="O257" s="11">
        <f>IF(F257="","",IF(I257&lt;0,IF(OR(L257&lt;&gt;"",M257&lt;&gt;""),"bezahlt","Gutschrift"),IF(OR(L257&lt;&gt;"",M257&lt;&gt;""),IF(OR(M257="",N(M257)&gt;=I257-0.005),"bezahlt","teilbezahlt"),IF(IF(K257="",FALSE,TODAY()&gt;K257),"überfällig","offen"))))</f>
        <v/>
      </c>
      <c r="P257" s="17">
        <f>IF(OR(F257="",K257=""),"",IF(AND(N(N257)&gt;0.005,TODAY()&gt;K257),TODAY()-K257,""))</f>
        <v/>
      </c>
      <c r="Q257" s="20">
        <f>IF(AND(A257="",F257=""),"",IF(A257="","Nummer fehlt",IF(COUNTIF($A$7:$A$506,A257)&gt;1,"Nummer doppelt",IF(AND(A257&gt;MIN($A$7:$A$506),COUNTIF($A$7:$A$506,A257-1)=0),"Lücke vor dieser Nummer",IF(C257="","Datum fehlt",IF(D257="","Kunde fehlt",IF(ISNA(MATCH(D257,Kunden!$A$6:$A$205,0)),"Kunde nicht in der Liste",IF(AND(M257&lt;&gt;"",L257=""),"Zahlungsdatum fehlt",""))))))))</f>
        <v/>
      </c>
      <c r="R257" s="13" t="n"/>
    </row>
    <row r="258">
      <c r="A258" s="10" t="n"/>
      <c r="B258" s="11">
        <f>IF(A258="","",Einstellungen!$B$4&amp;TEXT(A258,REPT("0",Einstellungen!$B$5)))</f>
        <v/>
      </c>
      <c r="C258" s="12" t="n"/>
      <c r="D258" s="13" t="n"/>
      <c r="E258" s="13" t="n"/>
      <c r="F258" s="14" t="n"/>
      <c r="G258" s="15" t="n"/>
      <c r="H258" s="16">
        <f>IF(F258="","",ROUND(F258*N(G258),2))</f>
        <v/>
      </c>
      <c r="I258" s="16">
        <f>IF(F258="","",F258+N(H258))</f>
        <v/>
      </c>
      <c r="J258" s="17">
        <f>IF(F258="","",IFERROR(IF(INDEX(Kunden!$D$6:$D$205,MATCH(D258,Kunden!$A$6:$A$205,0))="",Einstellungen!$B$6,INDEX(Kunden!$D$6:$D$205,MATCH(D258,Kunden!$A$6:$A$205,0))),Einstellungen!$B$6))</f>
        <v/>
      </c>
      <c r="K258" s="18">
        <f>IF(OR(F258="",C258=""),"",C258+J258)</f>
        <v/>
      </c>
      <c r="L258" s="12" t="n"/>
      <c r="M258" s="19" t="n"/>
      <c r="N258" s="16">
        <f>IF(F258="","",IF(O258="bezahlt",0,I258-N(M258)))</f>
        <v/>
      </c>
      <c r="O258" s="11">
        <f>IF(F258="","",IF(I258&lt;0,IF(OR(L258&lt;&gt;"",M258&lt;&gt;""),"bezahlt","Gutschrift"),IF(OR(L258&lt;&gt;"",M258&lt;&gt;""),IF(OR(M258="",N(M258)&gt;=I258-0.005),"bezahlt","teilbezahlt"),IF(IF(K258="",FALSE,TODAY()&gt;K258),"überfällig","offen"))))</f>
        <v/>
      </c>
      <c r="P258" s="17">
        <f>IF(OR(F258="",K258=""),"",IF(AND(N(N258)&gt;0.005,TODAY()&gt;K258),TODAY()-K258,""))</f>
        <v/>
      </c>
      <c r="Q258" s="20">
        <f>IF(AND(A258="",F258=""),"",IF(A258="","Nummer fehlt",IF(COUNTIF($A$7:$A$506,A258)&gt;1,"Nummer doppelt",IF(AND(A258&gt;MIN($A$7:$A$506),COUNTIF($A$7:$A$506,A258-1)=0),"Lücke vor dieser Nummer",IF(C258="","Datum fehlt",IF(D258="","Kunde fehlt",IF(ISNA(MATCH(D258,Kunden!$A$6:$A$205,0)),"Kunde nicht in der Liste",IF(AND(M258&lt;&gt;"",L258=""),"Zahlungsdatum fehlt",""))))))))</f>
        <v/>
      </c>
      <c r="R258" s="13" t="n"/>
    </row>
    <row r="259">
      <c r="A259" s="10" t="n"/>
      <c r="B259" s="11">
        <f>IF(A259="","",Einstellungen!$B$4&amp;TEXT(A259,REPT("0",Einstellungen!$B$5)))</f>
        <v/>
      </c>
      <c r="C259" s="12" t="n"/>
      <c r="D259" s="13" t="n"/>
      <c r="E259" s="13" t="n"/>
      <c r="F259" s="14" t="n"/>
      <c r="G259" s="15" t="n"/>
      <c r="H259" s="16">
        <f>IF(F259="","",ROUND(F259*N(G259),2))</f>
        <v/>
      </c>
      <c r="I259" s="16">
        <f>IF(F259="","",F259+N(H259))</f>
        <v/>
      </c>
      <c r="J259" s="17">
        <f>IF(F259="","",IFERROR(IF(INDEX(Kunden!$D$6:$D$205,MATCH(D259,Kunden!$A$6:$A$205,0))="",Einstellungen!$B$6,INDEX(Kunden!$D$6:$D$205,MATCH(D259,Kunden!$A$6:$A$205,0))),Einstellungen!$B$6))</f>
        <v/>
      </c>
      <c r="K259" s="18">
        <f>IF(OR(F259="",C259=""),"",C259+J259)</f>
        <v/>
      </c>
      <c r="L259" s="12" t="n"/>
      <c r="M259" s="19" t="n"/>
      <c r="N259" s="16">
        <f>IF(F259="","",IF(O259="bezahlt",0,I259-N(M259)))</f>
        <v/>
      </c>
      <c r="O259" s="11">
        <f>IF(F259="","",IF(I259&lt;0,IF(OR(L259&lt;&gt;"",M259&lt;&gt;""),"bezahlt","Gutschrift"),IF(OR(L259&lt;&gt;"",M259&lt;&gt;""),IF(OR(M259="",N(M259)&gt;=I259-0.005),"bezahlt","teilbezahlt"),IF(IF(K259="",FALSE,TODAY()&gt;K259),"überfällig","offen"))))</f>
        <v/>
      </c>
      <c r="P259" s="17">
        <f>IF(OR(F259="",K259=""),"",IF(AND(N(N259)&gt;0.005,TODAY()&gt;K259),TODAY()-K259,""))</f>
        <v/>
      </c>
      <c r="Q259" s="20">
        <f>IF(AND(A259="",F259=""),"",IF(A259="","Nummer fehlt",IF(COUNTIF($A$7:$A$506,A259)&gt;1,"Nummer doppelt",IF(AND(A259&gt;MIN($A$7:$A$506),COUNTIF($A$7:$A$506,A259-1)=0),"Lücke vor dieser Nummer",IF(C259="","Datum fehlt",IF(D259="","Kunde fehlt",IF(ISNA(MATCH(D259,Kunden!$A$6:$A$205,0)),"Kunde nicht in der Liste",IF(AND(M259&lt;&gt;"",L259=""),"Zahlungsdatum fehlt",""))))))))</f>
        <v/>
      </c>
      <c r="R259" s="13" t="n"/>
    </row>
    <row r="260">
      <c r="A260" s="10" t="n"/>
      <c r="B260" s="11">
        <f>IF(A260="","",Einstellungen!$B$4&amp;TEXT(A260,REPT("0",Einstellungen!$B$5)))</f>
        <v/>
      </c>
      <c r="C260" s="12" t="n"/>
      <c r="D260" s="13" t="n"/>
      <c r="E260" s="13" t="n"/>
      <c r="F260" s="14" t="n"/>
      <c r="G260" s="15" t="n"/>
      <c r="H260" s="16">
        <f>IF(F260="","",ROUND(F260*N(G260),2))</f>
        <v/>
      </c>
      <c r="I260" s="16">
        <f>IF(F260="","",F260+N(H260))</f>
        <v/>
      </c>
      <c r="J260" s="17">
        <f>IF(F260="","",IFERROR(IF(INDEX(Kunden!$D$6:$D$205,MATCH(D260,Kunden!$A$6:$A$205,0))="",Einstellungen!$B$6,INDEX(Kunden!$D$6:$D$205,MATCH(D260,Kunden!$A$6:$A$205,0))),Einstellungen!$B$6))</f>
        <v/>
      </c>
      <c r="K260" s="18">
        <f>IF(OR(F260="",C260=""),"",C260+J260)</f>
        <v/>
      </c>
      <c r="L260" s="12" t="n"/>
      <c r="M260" s="19" t="n"/>
      <c r="N260" s="16">
        <f>IF(F260="","",IF(O260="bezahlt",0,I260-N(M260)))</f>
        <v/>
      </c>
      <c r="O260" s="11">
        <f>IF(F260="","",IF(I260&lt;0,IF(OR(L260&lt;&gt;"",M260&lt;&gt;""),"bezahlt","Gutschrift"),IF(OR(L260&lt;&gt;"",M260&lt;&gt;""),IF(OR(M260="",N(M260)&gt;=I260-0.005),"bezahlt","teilbezahlt"),IF(IF(K260="",FALSE,TODAY()&gt;K260),"überfällig","offen"))))</f>
        <v/>
      </c>
      <c r="P260" s="17">
        <f>IF(OR(F260="",K260=""),"",IF(AND(N(N260)&gt;0.005,TODAY()&gt;K260),TODAY()-K260,""))</f>
        <v/>
      </c>
      <c r="Q260" s="20">
        <f>IF(AND(A260="",F260=""),"",IF(A260="","Nummer fehlt",IF(COUNTIF($A$7:$A$506,A260)&gt;1,"Nummer doppelt",IF(AND(A260&gt;MIN($A$7:$A$506),COUNTIF($A$7:$A$506,A260-1)=0),"Lücke vor dieser Nummer",IF(C260="","Datum fehlt",IF(D260="","Kunde fehlt",IF(ISNA(MATCH(D260,Kunden!$A$6:$A$205,0)),"Kunde nicht in der Liste",IF(AND(M260&lt;&gt;"",L260=""),"Zahlungsdatum fehlt",""))))))))</f>
        <v/>
      </c>
      <c r="R260" s="13" t="n"/>
    </row>
    <row r="261">
      <c r="A261" s="10" t="n"/>
      <c r="B261" s="11">
        <f>IF(A261="","",Einstellungen!$B$4&amp;TEXT(A261,REPT("0",Einstellungen!$B$5)))</f>
        <v/>
      </c>
      <c r="C261" s="12" t="n"/>
      <c r="D261" s="13" t="n"/>
      <c r="E261" s="13" t="n"/>
      <c r="F261" s="14" t="n"/>
      <c r="G261" s="15" t="n"/>
      <c r="H261" s="16">
        <f>IF(F261="","",ROUND(F261*N(G261),2))</f>
        <v/>
      </c>
      <c r="I261" s="16">
        <f>IF(F261="","",F261+N(H261))</f>
        <v/>
      </c>
      <c r="J261" s="17">
        <f>IF(F261="","",IFERROR(IF(INDEX(Kunden!$D$6:$D$205,MATCH(D261,Kunden!$A$6:$A$205,0))="",Einstellungen!$B$6,INDEX(Kunden!$D$6:$D$205,MATCH(D261,Kunden!$A$6:$A$205,0))),Einstellungen!$B$6))</f>
        <v/>
      </c>
      <c r="K261" s="18">
        <f>IF(OR(F261="",C261=""),"",C261+J261)</f>
        <v/>
      </c>
      <c r="L261" s="12" t="n"/>
      <c r="M261" s="19" t="n"/>
      <c r="N261" s="16">
        <f>IF(F261="","",IF(O261="bezahlt",0,I261-N(M261)))</f>
        <v/>
      </c>
      <c r="O261" s="11">
        <f>IF(F261="","",IF(I261&lt;0,IF(OR(L261&lt;&gt;"",M261&lt;&gt;""),"bezahlt","Gutschrift"),IF(OR(L261&lt;&gt;"",M261&lt;&gt;""),IF(OR(M261="",N(M261)&gt;=I261-0.005),"bezahlt","teilbezahlt"),IF(IF(K261="",FALSE,TODAY()&gt;K261),"überfällig","offen"))))</f>
        <v/>
      </c>
      <c r="P261" s="17">
        <f>IF(OR(F261="",K261=""),"",IF(AND(N(N261)&gt;0.005,TODAY()&gt;K261),TODAY()-K261,""))</f>
        <v/>
      </c>
      <c r="Q261" s="20">
        <f>IF(AND(A261="",F261=""),"",IF(A261="","Nummer fehlt",IF(COUNTIF($A$7:$A$506,A261)&gt;1,"Nummer doppelt",IF(AND(A261&gt;MIN($A$7:$A$506),COUNTIF($A$7:$A$506,A261-1)=0),"Lücke vor dieser Nummer",IF(C261="","Datum fehlt",IF(D261="","Kunde fehlt",IF(ISNA(MATCH(D261,Kunden!$A$6:$A$205,0)),"Kunde nicht in der Liste",IF(AND(M261&lt;&gt;"",L261=""),"Zahlungsdatum fehlt",""))))))))</f>
        <v/>
      </c>
      <c r="R261" s="13" t="n"/>
    </row>
    <row r="262">
      <c r="A262" s="10" t="n"/>
      <c r="B262" s="11">
        <f>IF(A262="","",Einstellungen!$B$4&amp;TEXT(A262,REPT("0",Einstellungen!$B$5)))</f>
        <v/>
      </c>
      <c r="C262" s="12" t="n"/>
      <c r="D262" s="13" t="n"/>
      <c r="E262" s="13" t="n"/>
      <c r="F262" s="14" t="n"/>
      <c r="G262" s="15" t="n"/>
      <c r="H262" s="16">
        <f>IF(F262="","",ROUND(F262*N(G262),2))</f>
        <v/>
      </c>
      <c r="I262" s="16">
        <f>IF(F262="","",F262+N(H262))</f>
        <v/>
      </c>
      <c r="J262" s="17">
        <f>IF(F262="","",IFERROR(IF(INDEX(Kunden!$D$6:$D$205,MATCH(D262,Kunden!$A$6:$A$205,0))="",Einstellungen!$B$6,INDEX(Kunden!$D$6:$D$205,MATCH(D262,Kunden!$A$6:$A$205,0))),Einstellungen!$B$6))</f>
        <v/>
      </c>
      <c r="K262" s="18">
        <f>IF(OR(F262="",C262=""),"",C262+J262)</f>
        <v/>
      </c>
      <c r="L262" s="12" t="n"/>
      <c r="M262" s="19" t="n"/>
      <c r="N262" s="16">
        <f>IF(F262="","",IF(O262="bezahlt",0,I262-N(M262)))</f>
        <v/>
      </c>
      <c r="O262" s="11">
        <f>IF(F262="","",IF(I262&lt;0,IF(OR(L262&lt;&gt;"",M262&lt;&gt;""),"bezahlt","Gutschrift"),IF(OR(L262&lt;&gt;"",M262&lt;&gt;""),IF(OR(M262="",N(M262)&gt;=I262-0.005),"bezahlt","teilbezahlt"),IF(IF(K262="",FALSE,TODAY()&gt;K262),"überfällig","offen"))))</f>
        <v/>
      </c>
      <c r="P262" s="17">
        <f>IF(OR(F262="",K262=""),"",IF(AND(N(N262)&gt;0.005,TODAY()&gt;K262),TODAY()-K262,""))</f>
        <v/>
      </c>
      <c r="Q262" s="20">
        <f>IF(AND(A262="",F262=""),"",IF(A262="","Nummer fehlt",IF(COUNTIF($A$7:$A$506,A262)&gt;1,"Nummer doppelt",IF(AND(A262&gt;MIN($A$7:$A$506),COUNTIF($A$7:$A$506,A262-1)=0),"Lücke vor dieser Nummer",IF(C262="","Datum fehlt",IF(D262="","Kunde fehlt",IF(ISNA(MATCH(D262,Kunden!$A$6:$A$205,0)),"Kunde nicht in der Liste",IF(AND(M262&lt;&gt;"",L262=""),"Zahlungsdatum fehlt",""))))))))</f>
        <v/>
      </c>
      <c r="R262" s="13" t="n"/>
    </row>
    <row r="263">
      <c r="A263" s="10" t="n"/>
      <c r="B263" s="11">
        <f>IF(A263="","",Einstellungen!$B$4&amp;TEXT(A263,REPT("0",Einstellungen!$B$5)))</f>
        <v/>
      </c>
      <c r="C263" s="12" t="n"/>
      <c r="D263" s="13" t="n"/>
      <c r="E263" s="13" t="n"/>
      <c r="F263" s="14" t="n"/>
      <c r="G263" s="15" t="n"/>
      <c r="H263" s="16">
        <f>IF(F263="","",ROUND(F263*N(G263),2))</f>
        <v/>
      </c>
      <c r="I263" s="16">
        <f>IF(F263="","",F263+N(H263))</f>
        <v/>
      </c>
      <c r="J263" s="17">
        <f>IF(F263="","",IFERROR(IF(INDEX(Kunden!$D$6:$D$205,MATCH(D263,Kunden!$A$6:$A$205,0))="",Einstellungen!$B$6,INDEX(Kunden!$D$6:$D$205,MATCH(D263,Kunden!$A$6:$A$205,0))),Einstellungen!$B$6))</f>
        <v/>
      </c>
      <c r="K263" s="18">
        <f>IF(OR(F263="",C263=""),"",C263+J263)</f>
        <v/>
      </c>
      <c r="L263" s="12" t="n"/>
      <c r="M263" s="19" t="n"/>
      <c r="N263" s="16">
        <f>IF(F263="","",IF(O263="bezahlt",0,I263-N(M263)))</f>
        <v/>
      </c>
      <c r="O263" s="11">
        <f>IF(F263="","",IF(I263&lt;0,IF(OR(L263&lt;&gt;"",M263&lt;&gt;""),"bezahlt","Gutschrift"),IF(OR(L263&lt;&gt;"",M263&lt;&gt;""),IF(OR(M263="",N(M263)&gt;=I263-0.005),"bezahlt","teilbezahlt"),IF(IF(K263="",FALSE,TODAY()&gt;K263),"überfällig","offen"))))</f>
        <v/>
      </c>
      <c r="P263" s="17">
        <f>IF(OR(F263="",K263=""),"",IF(AND(N(N263)&gt;0.005,TODAY()&gt;K263),TODAY()-K263,""))</f>
        <v/>
      </c>
      <c r="Q263" s="20">
        <f>IF(AND(A263="",F263=""),"",IF(A263="","Nummer fehlt",IF(COUNTIF($A$7:$A$506,A263)&gt;1,"Nummer doppelt",IF(AND(A263&gt;MIN($A$7:$A$506),COUNTIF($A$7:$A$506,A263-1)=0),"Lücke vor dieser Nummer",IF(C263="","Datum fehlt",IF(D263="","Kunde fehlt",IF(ISNA(MATCH(D263,Kunden!$A$6:$A$205,0)),"Kunde nicht in der Liste",IF(AND(M263&lt;&gt;"",L263=""),"Zahlungsdatum fehlt",""))))))))</f>
        <v/>
      </c>
      <c r="R263" s="13" t="n"/>
    </row>
    <row r="264">
      <c r="A264" s="10" t="n"/>
      <c r="B264" s="11">
        <f>IF(A264="","",Einstellungen!$B$4&amp;TEXT(A264,REPT("0",Einstellungen!$B$5)))</f>
        <v/>
      </c>
      <c r="C264" s="12" t="n"/>
      <c r="D264" s="13" t="n"/>
      <c r="E264" s="13" t="n"/>
      <c r="F264" s="14" t="n"/>
      <c r="G264" s="15" t="n"/>
      <c r="H264" s="16">
        <f>IF(F264="","",ROUND(F264*N(G264),2))</f>
        <v/>
      </c>
      <c r="I264" s="16">
        <f>IF(F264="","",F264+N(H264))</f>
        <v/>
      </c>
      <c r="J264" s="17">
        <f>IF(F264="","",IFERROR(IF(INDEX(Kunden!$D$6:$D$205,MATCH(D264,Kunden!$A$6:$A$205,0))="",Einstellungen!$B$6,INDEX(Kunden!$D$6:$D$205,MATCH(D264,Kunden!$A$6:$A$205,0))),Einstellungen!$B$6))</f>
        <v/>
      </c>
      <c r="K264" s="18">
        <f>IF(OR(F264="",C264=""),"",C264+J264)</f>
        <v/>
      </c>
      <c r="L264" s="12" t="n"/>
      <c r="M264" s="19" t="n"/>
      <c r="N264" s="16">
        <f>IF(F264="","",IF(O264="bezahlt",0,I264-N(M264)))</f>
        <v/>
      </c>
      <c r="O264" s="11">
        <f>IF(F264="","",IF(I264&lt;0,IF(OR(L264&lt;&gt;"",M264&lt;&gt;""),"bezahlt","Gutschrift"),IF(OR(L264&lt;&gt;"",M264&lt;&gt;""),IF(OR(M264="",N(M264)&gt;=I264-0.005),"bezahlt","teilbezahlt"),IF(IF(K264="",FALSE,TODAY()&gt;K264),"überfällig","offen"))))</f>
        <v/>
      </c>
      <c r="P264" s="17">
        <f>IF(OR(F264="",K264=""),"",IF(AND(N(N264)&gt;0.005,TODAY()&gt;K264),TODAY()-K264,""))</f>
        <v/>
      </c>
      <c r="Q264" s="20">
        <f>IF(AND(A264="",F264=""),"",IF(A264="","Nummer fehlt",IF(COUNTIF($A$7:$A$506,A264)&gt;1,"Nummer doppelt",IF(AND(A264&gt;MIN($A$7:$A$506),COUNTIF($A$7:$A$506,A264-1)=0),"Lücke vor dieser Nummer",IF(C264="","Datum fehlt",IF(D264="","Kunde fehlt",IF(ISNA(MATCH(D264,Kunden!$A$6:$A$205,0)),"Kunde nicht in der Liste",IF(AND(M264&lt;&gt;"",L264=""),"Zahlungsdatum fehlt",""))))))))</f>
        <v/>
      </c>
      <c r="R264" s="13" t="n"/>
    </row>
    <row r="265">
      <c r="A265" s="10" t="n"/>
      <c r="B265" s="11">
        <f>IF(A265="","",Einstellungen!$B$4&amp;TEXT(A265,REPT("0",Einstellungen!$B$5)))</f>
        <v/>
      </c>
      <c r="C265" s="12" t="n"/>
      <c r="D265" s="13" t="n"/>
      <c r="E265" s="13" t="n"/>
      <c r="F265" s="14" t="n"/>
      <c r="G265" s="15" t="n"/>
      <c r="H265" s="16">
        <f>IF(F265="","",ROUND(F265*N(G265),2))</f>
        <v/>
      </c>
      <c r="I265" s="16">
        <f>IF(F265="","",F265+N(H265))</f>
        <v/>
      </c>
      <c r="J265" s="17">
        <f>IF(F265="","",IFERROR(IF(INDEX(Kunden!$D$6:$D$205,MATCH(D265,Kunden!$A$6:$A$205,0))="",Einstellungen!$B$6,INDEX(Kunden!$D$6:$D$205,MATCH(D265,Kunden!$A$6:$A$205,0))),Einstellungen!$B$6))</f>
        <v/>
      </c>
      <c r="K265" s="18">
        <f>IF(OR(F265="",C265=""),"",C265+J265)</f>
        <v/>
      </c>
      <c r="L265" s="12" t="n"/>
      <c r="M265" s="19" t="n"/>
      <c r="N265" s="16">
        <f>IF(F265="","",IF(O265="bezahlt",0,I265-N(M265)))</f>
        <v/>
      </c>
      <c r="O265" s="11">
        <f>IF(F265="","",IF(I265&lt;0,IF(OR(L265&lt;&gt;"",M265&lt;&gt;""),"bezahlt","Gutschrift"),IF(OR(L265&lt;&gt;"",M265&lt;&gt;""),IF(OR(M265="",N(M265)&gt;=I265-0.005),"bezahlt","teilbezahlt"),IF(IF(K265="",FALSE,TODAY()&gt;K265),"überfällig","offen"))))</f>
        <v/>
      </c>
      <c r="P265" s="17">
        <f>IF(OR(F265="",K265=""),"",IF(AND(N(N265)&gt;0.005,TODAY()&gt;K265),TODAY()-K265,""))</f>
        <v/>
      </c>
      <c r="Q265" s="20">
        <f>IF(AND(A265="",F265=""),"",IF(A265="","Nummer fehlt",IF(COUNTIF($A$7:$A$506,A265)&gt;1,"Nummer doppelt",IF(AND(A265&gt;MIN($A$7:$A$506),COUNTIF($A$7:$A$506,A265-1)=0),"Lücke vor dieser Nummer",IF(C265="","Datum fehlt",IF(D265="","Kunde fehlt",IF(ISNA(MATCH(D265,Kunden!$A$6:$A$205,0)),"Kunde nicht in der Liste",IF(AND(M265&lt;&gt;"",L265=""),"Zahlungsdatum fehlt",""))))))))</f>
        <v/>
      </c>
      <c r="R265" s="13" t="n"/>
    </row>
    <row r="266">
      <c r="A266" s="10" t="n"/>
      <c r="B266" s="11">
        <f>IF(A266="","",Einstellungen!$B$4&amp;TEXT(A266,REPT("0",Einstellungen!$B$5)))</f>
        <v/>
      </c>
      <c r="C266" s="12" t="n"/>
      <c r="D266" s="13" t="n"/>
      <c r="E266" s="13" t="n"/>
      <c r="F266" s="14" t="n"/>
      <c r="G266" s="15" t="n"/>
      <c r="H266" s="16">
        <f>IF(F266="","",ROUND(F266*N(G266),2))</f>
        <v/>
      </c>
      <c r="I266" s="16">
        <f>IF(F266="","",F266+N(H266))</f>
        <v/>
      </c>
      <c r="J266" s="17">
        <f>IF(F266="","",IFERROR(IF(INDEX(Kunden!$D$6:$D$205,MATCH(D266,Kunden!$A$6:$A$205,0))="",Einstellungen!$B$6,INDEX(Kunden!$D$6:$D$205,MATCH(D266,Kunden!$A$6:$A$205,0))),Einstellungen!$B$6))</f>
        <v/>
      </c>
      <c r="K266" s="18">
        <f>IF(OR(F266="",C266=""),"",C266+J266)</f>
        <v/>
      </c>
      <c r="L266" s="12" t="n"/>
      <c r="M266" s="19" t="n"/>
      <c r="N266" s="16">
        <f>IF(F266="","",IF(O266="bezahlt",0,I266-N(M266)))</f>
        <v/>
      </c>
      <c r="O266" s="11">
        <f>IF(F266="","",IF(I266&lt;0,IF(OR(L266&lt;&gt;"",M266&lt;&gt;""),"bezahlt","Gutschrift"),IF(OR(L266&lt;&gt;"",M266&lt;&gt;""),IF(OR(M266="",N(M266)&gt;=I266-0.005),"bezahlt","teilbezahlt"),IF(IF(K266="",FALSE,TODAY()&gt;K266),"überfällig","offen"))))</f>
        <v/>
      </c>
      <c r="P266" s="17">
        <f>IF(OR(F266="",K266=""),"",IF(AND(N(N266)&gt;0.005,TODAY()&gt;K266),TODAY()-K266,""))</f>
        <v/>
      </c>
      <c r="Q266" s="20">
        <f>IF(AND(A266="",F266=""),"",IF(A266="","Nummer fehlt",IF(COUNTIF($A$7:$A$506,A266)&gt;1,"Nummer doppelt",IF(AND(A266&gt;MIN($A$7:$A$506),COUNTIF($A$7:$A$506,A266-1)=0),"Lücke vor dieser Nummer",IF(C266="","Datum fehlt",IF(D266="","Kunde fehlt",IF(ISNA(MATCH(D266,Kunden!$A$6:$A$205,0)),"Kunde nicht in der Liste",IF(AND(M266&lt;&gt;"",L266=""),"Zahlungsdatum fehlt",""))))))))</f>
        <v/>
      </c>
      <c r="R266" s="13" t="n"/>
    </row>
    <row r="267">
      <c r="A267" s="10" t="n"/>
      <c r="B267" s="11">
        <f>IF(A267="","",Einstellungen!$B$4&amp;TEXT(A267,REPT("0",Einstellungen!$B$5)))</f>
        <v/>
      </c>
      <c r="C267" s="12" t="n"/>
      <c r="D267" s="13" t="n"/>
      <c r="E267" s="13" t="n"/>
      <c r="F267" s="14" t="n"/>
      <c r="G267" s="15" t="n"/>
      <c r="H267" s="16">
        <f>IF(F267="","",ROUND(F267*N(G267),2))</f>
        <v/>
      </c>
      <c r="I267" s="16">
        <f>IF(F267="","",F267+N(H267))</f>
        <v/>
      </c>
      <c r="J267" s="17">
        <f>IF(F267="","",IFERROR(IF(INDEX(Kunden!$D$6:$D$205,MATCH(D267,Kunden!$A$6:$A$205,0))="",Einstellungen!$B$6,INDEX(Kunden!$D$6:$D$205,MATCH(D267,Kunden!$A$6:$A$205,0))),Einstellungen!$B$6))</f>
        <v/>
      </c>
      <c r="K267" s="18">
        <f>IF(OR(F267="",C267=""),"",C267+J267)</f>
        <v/>
      </c>
      <c r="L267" s="12" t="n"/>
      <c r="M267" s="19" t="n"/>
      <c r="N267" s="16">
        <f>IF(F267="","",IF(O267="bezahlt",0,I267-N(M267)))</f>
        <v/>
      </c>
      <c r="O267" s="11">
        <f>IF(F267="","",IF(I267&lt;0,IF(OR(L267&lt;&gt;"",M267&lt;&gt;""),"bezahlt","Gutschrift"),IF(OR(L267&lt;&gt;"",M267&lt;&gt;""),IF(OR(M267="",N(M267)&gt;=I267-0.005),"bezahlt","teilbezahlt"),IF(IF(K267="",FALSE,TODAY()&gt;K267),"überfällig","offen"))))</f>
        <v/>
      </c>
      <c r="P267" s="17">
        <f>IF(OR(F267="",K267=""),"",IF(AND(N(N267)&gt;0.005,TODAY()&gt;K267),TODAY()-K267,""))</f>
        <v/>
      </c>
      <c r="Q267" s="20">
        <f>IF(AND(A267="",F267=""),"",IF(A267="","Nummer fehlt",IF(COUNTIF($A$7:$A$506,A267)&gt;1,"Nummer doppelt",IF(AND(A267&gt;MIN($A$7:$A$506),COUNTIF($A$7:$A$506,A267-1)=0),"Lücke vor dieser Nummer",IF(C267="","Datum fehlt",IF(D267="","Kunde fehlt",IF(ISNA(MATCH(D267,Kunden!$A$6:$A$205,0)),"Kunde nicht in der Liste",IF(AND(M267&lt;&gt;"",L267=""),"Zahlungsdatum fehlt",""))))))))</f>
        <v/>
      </c>
      <c r="R267" s="13" t="n"/>
    </row>
    <row r="268">
      <c r="A268" s="10" t="n"/>
      <c r="B268" s="11">
        <f>IF(A268="","",Einstellungen!$B$4&amp;TEXT(A268,REPT("0",Einstellungen!$B$5)))</f>
        <v/>
      </c>
      <c r="C268" s="12" t="n"/>
      <c r="D268" s="13" t="n"/>
      <c r="E268" s="13" t="n"/>
      <c r="F268" s="14" t="n"/>
      <c r="G268" s="15" t="n"/>
      <c r="H268" s="16">
        <f>IF(F268="","",ROUND(F268*N(G268),2))</f>
        <v/>
      </c>
      <c r="I268" s="16">
        <f>IF(F268="","",F268+N(H268))</f>
        <v/>
      </c>
      <c r="J268" s="17">
        <f>IF(F268="","",IFERROR(IF(INDEX(Kunden!$D$6:$D$205,MATCH(D268,Kunden!$A$6:$A$205,0))="",Einstellungen!$B$6,INDEX(Kunden!$D$6:$D$205,MATCH(D268,Kunden!$A$6:$A$205,0))),Einstellungen!$B$6))</f>
        <v/>
      </c>
      <c r="K268" s="18">
        <f>IF(OR(F268="",C268=""),"",C268+J268)</f>
        <v/>
      </c>
      <c r="L268" s="12" t="n"/>
      <c r="M268" s="19" t="n"/>
      <c r="N268" s="16">
        <f>IF(F268="","",IF(O268="bezahlt",0,I268-N(M268)))</f>
        <v/>
      </c>
      <c r="O268" s="11">
        <f>IF(F268="","",IF(I268&lt;0,IF(OR(L268&lt;&gt;"",M268&lt;&gt;""),"bezahlt","Gutschrift"),IF(OR(L268&lt;&gt;"",M268&lt;&gt;""),IF(OR(M268="",N(M268)&gt;=I268-0.005),"bezahlt","teilbezahlt"),IF(IF(K268="",FALSE,TODAY()&gt;K268),"überfällig","offen"))))</f>
        <v/>
      </c>
      <c r="P268" s="17">
        <f>IF(OR(F268="",K268=""),"",IF(AND(N(N268)&gt;0.005,TODAY()&gt;K268),TODAY()-K268,""))</f>
        <v/>
      </c>
      <c r="Q268" s="20">
        <f>IF(AND(A268="",F268=""),"",IF(A268="","Nummer fehlt",IF(COUNTIF($A$7:$A$506,A268)&gt;1,"Nummer doppelt",IF(AND(A268&gt;MIN($A$7:$A$506),COUNTIF($A$7:$A$506,A268-1)=0),"Lücke vor dieser Nummer",IF(C268="","Datum fehlt",IF(D268="","Kunde fehlt",IF(ISNA(MATCH(D268,Kunden!$A$6:$A$205,0)),"Kunde nicht in der Liste",IF(AND(M268&lt;&gt;"",L268=""),"Zahlungsdatum fehlt",""))))))))</f>
        <v/>
      </c>
      <c r="R268" s="13" t="n"/>
    </row>
    <row r="269">
      <c r="A269" s="10" t="n"/>
      <c r="B269" s="11">
        <f>IF(A269="","",Einstellungen!$B$4&amp;TEXT(A269,REPT("0",Einstellungen!$B$5)))</f>
        <v/>
      </c>
      <c r="C269" s="12" t="n"/>
      <c r="D269" s="13" t="n"/>
      <c r="E269" s="13" t="n"/>
      <c r="F269" s="14" t="n"/>
      <c r="G269" s="15" t="n"/>
      <c r="H269" s="16">
        <f>IF(F269="","",ROUND(F269*N(G269),2))</f>
        <v/>
      </c>
      <c r="I269" s="16">
        <f>IF(F269="","",F269+N(H269))</f>
        <v/>
      </c>
      <c r="J269" s="17">
        <f>IF(F269="","",IFERROR(IF(INDEX(Kunden!$D$6:$D$205,MATCH(D269,Kunden!$A$6:$A$205,0))="",Einstellungen!$B$6,INDEX(Kunden!$D$6:$D$205,MATCH(D269,Kunden!$A$6:$A$205,0))),Einstellungen!$B$6))</f>
        <v/>
      </c>
      <c r="K269" s="18">
        <f>IF(OR(F269="",C269=""),"",C269+J269)</f>
        <v/>
      </c>
      <c r="L269" s="12" t="n"/>
      <c r="M269" s="19" t="n"/>
      <c r="N269" s="16">
        <f>IF(F269="","",IF(O269="bezahlt",0,I269-N(M269)))</f>
        <v/>
      </c>
      <c r="O269" s="11">
        <f>IF(F269="","",IF(I269&lt;0,IF(OR(L269&lt;&gt;"",M269&lt;&gt;""),"bezahlt","Gutschrift"),IF(OR(L269&lt;&gt;"",M269&lt;&gt;""),IF(OR(M269="",N(M269)&gt;=I269-0.005),"bezahlt","teilbezahlt"),IF(IF(K269="",FALSE,TODAY()&gt;K269),"überfällig","offen"))))</f>
        <v/>
      </c>
      <c r="P269" s="17">
        <f>IF(OR(F269="",K269=""),"",IF(AND(N(N269)&gt;0.005,TODAY()&gt;K269),TODAY()-K269,""))</f>
        <v/>
      </c>
      <c r="Q269" s="20">
        <f>IF(AND(A269="",F269=""),"",IF(A269="","Nummer fehlt",IF(COUNTIF($A$7:$A$506,A269)&gt;1,"Nummer doppelt",IF(AND(A269&gt;MIN($A$7:$A$506),COUNTIF($A$7:$A$506,A269-1)=0),"Lücke vor dieser Nummer",IF(C269="","Datum fehlt",IF(D269="","Kunde fehlt",IF(ISNA(MATCH(D269,Kunden!$A$6:$A$205,0)),"Kunde nicht in der Liste",IF(AND(M269&lt;&gt;"",L269=""),"Zahlungsdatum fehlt",""))))))))</f>
        <v/>
      </c>
      <c r="R269" s="13" t="n"/>
    </row>
    <row r="270">
      <c r="A270" s="10" t="n"/>
      <c r="B270" s="11">
        <f>IF(A270="","",Einstellungen!$B$4&amp;TEXT(A270,REPT("0",Einstellungen!$B$5)))</f>
        <v/>
      </c>
      <c r="C270" s="12" t="n"/>
      <c r="D270" s="13" t="n"/>
      <c r="E270" s="13" t="n"/>
      <c r="F270" s="14" t="n"/>
      <c r="G270" s="15" t="n"/>
      <c r="H270" s="16">
        <f>IF(F270="","",ROUND(F270*N(G270),2))</f>
        <v/>
      </c>
      <c r="I270" s="16">
        <f>IF(F270="","",F270+N(H270))</f>
        <v/>
      </c>
      <c r="J270" s="17">
        <f>IF(F270="","",IFERROR(IF(INDEX(Kunden!$D$6:$D$205,MATCH(D270,Kunden!$A$6:$A$205,0))="",Einstellungen!$B$6,INDEX(Kunden!$D$6:$D$205,MATCH(D270,Kunden!$A$6:$A$205,0))),Einstellungen!$B$6))</f>
        <v/>
      </c>
      <c r="K270" s="18">
        <f>IF(OR(F270="",C270=""),"",C270+J270)</f>
        <v/>
      </c>
      <c r="L270" s="12" t="n"/>
      <c r="M270" s="19" t="n"/>
      <c r="N270" s="16">
        <f>IF(F270="","",IF(O270="bezahlt",0,I270-N(M270)))</f>
        <v/>
      </c>
      <c r="O270" s="11">
        <f>IF(F270="","",IF(I270&lt;0,IF(OR(L270&lt;&gt;"",M270&lt;&gt;""),"bezahlt","Gutschrift"),IF(OR(L270&lt;&gt;"",M270&lt;&gt;""),IF(OR(M270="",N(M270)&gt;=I270-0.005),"bezahlt","teilbezahlt"),IF(IF(K270="",FALSE,TODAY()&gt;K270),"überfällig","offen"))))</f>
        <v/>
      </c>
      <c r="P270" s="17">
        <f>IF(OR(F270="",K270=""),"",IF(AND(N(N270)&gt;0.005,TODAY()&gt;K270),TODAY()-K270,""))</f>
        <v/>
      </c>
      <c r="Q270" s="20">
        <f>IF(AND(A270="",F270=""),"",IF(A270="","Nummer fehlt",IF(COUNTIF($A$7:$A$506,A270)&gt;1,"Nummer doppelt",IF(AND(A270&gt;MIN($A$7:$A$506),COUNTIF($A$7:$A$506,A270-1)=0),"Lücke vor dieser Nummer",IF(C270="","Datum fehlt",IF(D270="","Kunde fehlt",IF(ISNA(MATCH(D270,Kunden!$A$6:$A$205,0)),"Kunde nicht in der Liste",IF(AND(M270&lt;&gt;"",L270=""),"Zahlungsdatum fehlt",""))))))))</f>
        <v/>
      </c>
      <c r="R270" s="13" t="n"/>
    </row>
    <row r="271">
      <c r="A271" s="10" t="n"/>
      <c r="B271" s="11">
        <f>IF(A271="","",Einstellungen!$B$4&amp;TEXT(A271,REPT("0",Einstellungen!$B$5)))</f>
        <v/>
      </c>
      <c r="C271" s="12" t="n"/>
      <c r="D271" s="13" t="n"/>
      <c r="E271" s="13" t="n"/>
      <c r="F271" s="14" t="n"/>
      <c r="G271" s="15" t="n"/>
      <c r="H271" s="16">
        <f>IF(F271="","",ROUND(F271*N(G271),2))</f>
        <v/>
      </c>
      <c r="I271" s="16">
        <f>IF(F271="","",F271+N(H271))</f>
        <v/>
      </c>
      <c r="J271" s="17">
        <f>IF(F271="","",IFERROR(IF(INDEX(Kunden!$D$6:$D$205,MATCH(D271,Kunden!$A$6:$A$205,0))="",Einstellungen!$B$6,INDEX(Kunden!$D$6:$D$205,MATCH(D271,Kunden!$A$6:$A$205,0))),Einstellungen!$B$6))</f>
        <v/>
      </c>
      <c r="K271" s="18">
        <f>IF(OR(F271="",C271=""),"",C271+J271)</f>
        <v/>
      </c>
      <c r="L271" s="12" t="n"/>
      <c r="M271" s="19" t="n"/>
      <c r="N271" s="16">
        <f>IF(F271="","",IF(O271="bezahlt",0,I271-N(M271)))</f>
        <v/>
      </c>
      <c r="O271" s="11">
        <f>IF(F271="","",IF(I271&lt;0,IF(OR(L271&lt;&gt;"",M271&lt;&gt;""),"bezahlt","Gutschrift"),IF(OR(L271&lt;&gt;"",M271&lt;&gt;""),IF(OR(M271="",N(M271)&gt;=I271-0.005),"bezahlt","teilbezahlt"),IF(IF(K271="",FALSE,TODAY()&gt;K271),"überfällig","offen"))))</f>
        <v/>
      </c>
      <c r="P271" s="17">
        <f>IF(OR(F271="",K271=""),"",IF(AND(N(N271)&gt;0.005,TODAY()&gt;K271),TODAY()-K271,""))</f>
        <v/>
      </c>
      <c r="Q271" s="20">
        <f>IF(AND(A271="",F271=""),"",IF(A271="","Nummer fehlt",IF(COUNTIF($A$7:$A$506,A271)&gt;1,"Nummer doppelt",IF(AND(A271&gt;MIN($A$7:$A$506),COUNTIF($A$7:$A$506,A271-1)=0),"Lücke vor dieser Nummer",IF(C271="","Datum fehlt",IF(D271="","Kunde fehlt",IF(ISNA(MATCH(D271,Kunden!$A$6:$A$205,0)),"Kunde nicht in der Liste",IF(AND(M271&lt;&gt;"",L271=""),"Zahlungsdatum fehlt",""))))))))</f>
        <v/>
      </c>
      <c r="R271" s="13" t="n"/>
    </row>
    <row r="272">
      <c r="A272" s="10" t="n"/>
      <c r="B272" s="11">
        <f>IF(A272="","",Einstellungen!$B$4&amp;TEXT(A272,REPT("0",Einstellungen!$B$5)))</f>
        <v/>
      </c>
      <c r="C272" s="12" t="n"/>
      <c r="D272" s="13" t="n"/>
      <c r="E272" s="13" t="n"/>
      <c r="F272" s="14" t="n"/>
      <c r="G272" s="15" t="n"/>
      <c r="H272" s="16">
        <f>IF(F272="","",ROUND(F272*N(G272),2))</f>
        <v/>
      </c>
      <c r="I272" s="16">
        <f>IF(F272="","",F272+N(H272))</f>
        <v/>
      </c>
      <c r="J272" s="17">
        <f>IF(F272="","",IFERROR(IF(INDEX(Kunden!$D$6:$D$205,MATCH(D272,Kunden!$A$6:$A$205,0))="",Einstellungen!$B$6,INDEX(Kunden!$D$6:$D$205,MATCH(D272,Kunden!$A$6:$A$205,0))),Einstellungen!$B$6))</f>
        <v/>
      </c>
      <c r="K272" s="18">
        <f>IF(OR(F272="",C272=""),"",C272+J272)</f>
        <v/>
      </c>
      <c r="L272" s="12" t="n"/>
      <c r="M272" s="19" t="n"/>
      <c r="N272" s="16">
        <f>IF(F272="","",IF(O272="bezahlt",0,I272-N(M272)))</f>
        <v/>
      </c>
      <c r="O272" s="11">
        <f>IF(F272="","",IF(I272&lt;0,IF(OR(L272&lt;&gt;"",M272&lt;&gt;""),"bezahlt","Gutschrift"),IF(OR(L272&lt;&gt;"",M272&lt;&gt;""),IF(OR(M272="",N(M272)&gt;=I272-0.005),"bezahlt","teilbezahlt"),IF(IF(K272="",FALSE,TODAY()&gt;K272),"überfällig","offen"))))</f>
        <v/>
      </c>
      <c r="P272" s="17">
        <f>IF(OR(F272="",K272=""),"",IF(AND(N(N272)&gt;0.005,TODAY()&gt;K272),TODAY()-K272,""))</f>
        <v/>
      </c>
      <c r="Q272" s="20">
        <f>IF(AND(A272="",F272=""),"",IF(A272="","Nummer fehlt",IF(COUNTIF($A$7:$A$506,A272)&gt;1,"Nummer doppelt",IF(AND(A272&gt;MIN($A$7:$A$506),COUNTIF($A$7:$A$506,A272-1)=0),"Lücke vor dieser Nummer",IF(C272="","Datum fehlt",IF(D272="","Kunde fehlt",IF(ISNA(MATCH(D272,Kunden!$A$6:$A$205,0)),"Kunde nicht in der Liste",IF(AND(M272&lt;&gt;"",L272=""),"Zahlungsdatum fehlt",""))))))))</f>
        <v/>
      </c>
      <c r="R272" s="13" t="n"/>
    </row>
    <row r="273">
      <c r="A273" s="10" t="n"/>
      <c r="B273" s="11">
        <f>IF(A273="","",Einstellungen!$B$4&amp;TEXT(A273,REPT("0",Einstellungen!$B$5)))</f>
        <v/>
      </c>
      <c r="C273" s="12" t="n"/>
      <c r="D273" s="13" t="n"/>
      <c r="E273" s="13" t="n"/>
      <c r="F273" s="14" t="n"/>
      <c r="G273" s="15" t="n"/>
      <c r="H273" s="16">
        <f>IF(F273="","",ROUND(F273*N(G273),2))</f>
        <v/>
      </c>
      <c r="I273" s="16">
        <f>IF(F273="","",F273+N(H273))</f>
        <v/>
      </c>
      <c r="J273" s="17">
        <f>IF(F273="","",IFERROR(IF(INDEX(Kunden!$D$6:$D$205,MATCH(D273,Kunden!$A$6:$A$205,0))="",Einstellungen!$B$6,INDEX(Kunden!$D$6:$D$205,MATCH(D273,Kunden!$A$6:$A$205,0))),Einstellungen!$B$6))</f>
        <v/>
      </c>
      <c r="K273" s="18">
        <f>IF(OR(F273="",C273=""),"",C273+J273)</f>
        <v/>
      </c>
      <c r="L273" s="12" t="n"/>
      <c r="M273" s="19" t="n"/>
      <c r="N273" s="16">
        <f>IF(F273="","",IF(O273="bezahlt",0,I273-N(M273)))</f>
        <v/>
      </c>
      <c r="O273" s="11">
        <f>IF(F273="","",IF(I273&lt;0,IF(OR(L273&lt;&gt;"",M273&lt;&gt;""),"bezahlt","Gutschrift"),IF(OR(L273&lt;&gt;"",M273&lt;&gt;""),IF(OR(M273="",N(M273)&gt;=I273-0.005),"bezahlt","teilbezahlt"),IF(IF(K273="",FALSE,TODAY()&gt;K273),"überfällig","offen"))))</f>
        <v/>
      </c>
      <c r="P273" s="17">
        <f>IF(OR(F273="",K273=""),"",IF(AND(N(N273)&gt;0.005,TODAY()&gt;K273),TODAY()-K273,""))</f>
        <v/>
      </c>
      <c r="Q273" s="20">
        <f>IF(AND(A273="",F273=""),"",IF(A273="","Nummer fehlt",IF(COUNTIF($A$7:$A$506,A273)&gt;1,"Nummer doppelt",IF(AND(A273&gt;MIN($A$7:$A$506),COUNTIF($A$7:$A$506,A273-1)=0),"Lücke vor dieser Nummer",IF(C273="","Datum fehlt",IF(D273="","Kunde fehlt",IF(ISNA(MATCH(D273,Kunden!$A$6:$A$205,0)),"Kunde nicht in der Liste",IF(AND(M273&lt;&gt;"",L273=""),"Zahlungsdatum fehlt",""))))))))</f>
        <v/>
      </c>
      <c r="R273" s="13" t="n"/>
    </row>
    <row r="274">
      <c r="A274" s="10" t="n"/>
      <c r="B274" s="11">
        <f>IF(A274="","",Einstellungen!$B$4&amp;TEXT(A274,REPT("0",Einstellungen!$B$5)))</f>
        <v/>
      </c>
      <c r="C274" s="12" t="n"/>
      <c r="D274" s="13" t="n"/>
      <c r="E274" s="13" t="n"/>
      <c r="F274" s="14" t="n"/>
      <c r="G274" s="15" t="n"/>
      <c r="H274" s="16">
        <f>IF(F274="","",ROUND(F274*N(G274),2))</f>
        <v/>
      </c>
      <c r="I274" s="16">
        <f>IF(F274="","",F274+N(H274))</f>
        <v/>
      </c>
      <c r="J274" s="17">
        <f>IF(F274="","",IFERROR(IF(INDEX(Kunden!$D$6:$D$205,MATCH(D274,Kunden!$A$6:$A$205,0))="",Einstellungen!$B$6,INDEX(Kunden!$D$6:$D$205,MATCH(D274,Kunden!$A$6:$A$205,0))),Einstellungen!$B$6))</f>
        <v/>
      </c>
      <c r="K274" s="18">
        <f>IF(OR(F274="",C274=""),"",C274+J274)</f>
        <v/>
      </c>
      <c r="L274" s="12" t="n"/>
      <c r="M274" s="19" t="n"/>
      <c r="N274" s="16">
        <f>IF(F274="","",IF(O274="bezahlt",0,I274-N(M274)))</f>
        <v/>
      </c>
      <c r="O274" s="11">
        <f>IF(F274="","",IF(I274&lt;0,IF(OR(L274&lt;&gt;"",M274&lt;&gt;""),"bezahlt","Gutschrift"),IF(OR(L274&lt;&gt;"",M274&lt;&gt;""),IF(OR(M274="",N(M274)&gt;=I274-0.005),"bezahlt","teilbezahlt"),IF(IF(K274="",FALSE,TODAY()&gt;K274),"überfällig","offen"))))</f>
        <v/>
      </c>
      <c r="P274" s="17">
        <f>IF(OR(F274="",K274=""),"",IF(AND(N(N274)&gt;0.005,TODAY()&gt;K274),TODAY()-K274,""))</f>
        <v/>
      </c>
      <c r="Q274" s="20">
        <f>IF(AND(A274="",F274=""),"",IF(A274="","Nummer fehlt",IF(COUNTIF($A$7:$A$506,A274)&gt;1,"Nummer doppelt",IF(AND(A274&gt;MIN($A$7:$A$506),COUNTIF($A$7:$A$506,A274-1)=0),"Lücke vor dieser Nummer",IF(C274="","Datum fehlt",IF(D274="","Kunde fehlt",IF(ISNA(MATCH(D274,Kunden!$A$6:$A$205,0)),"Kunde nicht in der Liste",IF(AND(M274&lt;&gt;"",L274=""),"Zahlungsdatum fehlt",""))))))))</f>
        <v/>
      </c>
      <c r="R274" s="13" t="n"/>
    </row>
    <row r="275">
      <c r="A275" s="10" t="n"/>
      <c r="B275" s="11">
        <f>IF(A275="","",Einstellungen!$B$4&amp;TEXT(A275,REPT("0",Einstellungen!$B$5)))</f>
        <v/>
      </c>
      <c r="C275" s="12" t="n"/>
      <c r="D275" s="13" t="n"/>
      <c r="E275" s="13" t="n"/>
      <c r="F275" s="14" t="n"/>
      <c r="G275" s="15" t="n"/>
      <c r="H275" s="16">
        <f>IF(F275="","",ROUND(F275*N(G275),2))</f>
        <v/>
      </c>
      <c r="I275" s="16">
        <f>IF(F275="","",F275+N(H275))</f>
        <v/>
      </c>
      <c r="J275" s="17">
        <f>IF(F275="","",IFERROR(IF(INDEX(Kunden!$D$6:$D$205,MATCH(D275,Kunden!$A$6:$A$205,0))="",Einstellungen!$B$6,INDEX(Kunden!$D$6:$D$205,MATCH(D275,Kunden!$A$6:$A$205,0))),Einstellungen!$B$6))</f>
        <v/>
      </c>
      <c r="K275" s="18">
        <f>IF(OR(F275="",C275=""),"",C275+J275)</f>
        <v/>
      </c>
      <c r="L275" s="12" t="n"/>
      <c r="M275" s="19" t="n"/>
      <c r="N275" s="16">
        <f>IF(F275="","",IF(O275="bezahlt",0,I275-N(M275)))</f>
        <v/>
      </c>
      <c r="O275" s="11">
        <f>IF(F275="","",IF(I275&lt;0,IF(OR(L275&lt;&gt;"",M275&lt;&gt;""),"bezahlt","Gutschrift"),IF(OR(L275&lt;&gt;"",M275&lt;&gt;""),IF(OR(M275="",N(M275)&gt;=I275-0.005),"bezahlt","teilbezahlt"),IF(IF(K275="",FALSE,TODAY()&gt;K275),"überfällig","offen"))))</f>
        <v/>
      </c>
      <c r="P275" s="17">
        <f>IF(OR(F275="",K275=""),"",IF(AND(N(N275)&gt;0.005,TODAY()&gt;K275),TODAY()-K275,""))</f>
        <v/>
      </c>
      <c r="Q275" s="20">
        <f>IF(AND(A275="",F275=""),"",IF(A275="","Nummer fehlt",IF(COUNTIF($A$7:$A$506,A275)&gt;1,"Nummer doppelt",IF(AND(A275&gt;MIN($A$7:$A$506),COUNTIF($A$7:$A$506,A275-1)=0),"Lücke vor dieser Nummer",IF(C275="","Datum fehlt",IF(D275="","Kunde fehlt",IF(ISNA(MATCH(D275,Kunden!$A$6:$A$205,0)),"Kunde nicht in der Liste",IF(AND(M275&lt;&gt;"",L275=""),"Zahlungsdatum fehlt",""))))))))</f>
        <v/>
      </c>
      <c r="R275" s="13" t="n"/>
    </row>
    <row r="276">
      <c r="A276" s="10" t="n"/>
      <c r="B276" s="11">
        <f>IF(A276="","",Einstellungen!$B$4&amp;TEXT(A276,REPT("0",Einstellungen!$B$5)))</f>
        <v/>
      </c>
      <c r="C276" s="12" t="n"/>
      <c r="D276" s="13" t="n"/>
      <c r="E276" s="13" t="n"/>
      <c r="F276" s="14" t="n"/>
      <c r="G276" s="15" t="n"/>
      <c r="H276" s="16">
        <f>IF(F276="","",ROUND(F276*N(G276),2))</f>
        <v/>
      </c>
      <c r="I276" s="16">
        <f>IF(F276="","",F276+N(H276))</f>
        <v/>
      </c>
      <c r="J276" s="17">
        <f>IF(F276="","",IFERROR(IF(INDEX(Kunden!$D$6:$D$205,MATCH(D276,Kunden!$A$6:$A$205,0))="",Einstellungen!$B$6,INDEX(Kunden!$D$6:$D$205,MATCH(D276,Kunden!$A$6:$A$205,0))),Einstellungen!$B$6))</f>
        <v/>
      </c>
      <c r="K276" s="18">
        <f>IF(OR(F276="",C276=""),"",C276+J276)</f>
        <v/>
      </c>
      <c r="L276" s="12" t="n"/>
      <c r="M276" s="19" t="n"/>
      <c r="N276" s="16">
        <f>IF(F276="","",IF(O276="bezahlt",0,I276-N(M276)))</f>
        <v/>
      </c>
      <c r="O276" s="11">
        <f>IF(F276="","",IF(I276&lt;0,IF(OR(L276&lt;&gt;"",M276&lt;&gt;""),"bezahlt","Gutschrift"),IF(OR(L276&lt;&gt;"",M276&lt;&gt;""),IF(OR(M276="",N(M276)&gt;=I276-0.005),"bezahlt","teilbezahlt"),IF(IF(K276="",FALSE,TODAY()&gt;K276),"überfällig","offen"))))</f>
        <v/>
      </c>
      <c r="P276" s="17">
        <f>IF(OR(F276="",K276=""),"",IF(AND(N(N276)&gt;0.005,TODAY()&gt;K276),TODAY()-K276,""))</f>
        <v/>
      </c>
      <c r="Q276" s="20">
        <f>IF(AND(A276="",F276=""),"",IF(A276="","Nummer fehlt",IF(COUNTIF($A$7:$A$506,A276)&gt;1,"Nummer doppelt",IF(AND(A276&gt;MIN($A$7:$A$506),COUNTIF($A$7:$A$506,A276-1)=0),"Lücke vor dieser Nummer",IF(C276="","Datum fehlt",IF(D276="","Kunde fehlt",IF(ISNA(MATCH(D276,Kunden!$A$6:$A$205,0)),"Kunde nicht in der Liste",IF(AND(M276&lt;&gt;"",L276=""),"Zahlungsdatum fehlt",""))))))))</f>
        <v/>
      </c>
      <c r="R276" s="13" t="n"/>
    </row>
    <row r="277">
      <c r="A277" s="10" t="n"/>
      <c r="B277" s="11">
        <f>IF(A277="","",Einstellungen!$B$4&amp;TEXT(A277,REPT("0",Einstellungen!$B$5)))</f>
        <v/>
      </c>
      <c r="C277" s="12" t="n"/>
      <c r="D277" s="13" t="n"/>
      <c r="E277" s="13" t="n"/>
      <c r="F277" s="14" t="n"/>
      <c r="G277" s="15" t="n"/>
      <c r="H277" s="16">
        <f>IF(F277="","",ROUND(F277*N(G277),2))</f>
        <v/>
      </c>
      <c r="I277" s="16">
        <f>IF(F277="","",F277+N(H277))</f>
        <v/>
      </c>
      <c r="J277" s="17">
        <f>IF(F277="","",IFERROR(IF(INDEX(Kunden!$D$6:$D$205,MATCH(D277,Kunden!$A$6:$A$205,0))="",Einstellungen!$B$6,INDEX(Kunden!$D$6:$D$205,MATCH(D277,Kunden!$A$6:$A$205,0))),Einstellungen!$B$6))</f>
        <v/>
      </c>
      <c r="K277" s="18">
        <f>IF(OR(F277="",C277=""),"",C277+J277)</f>
        <v/>
      </c>
      <c r="L277" s="12" t="n"/>
      <c r="M277" s="19" t="n"/>
      <c r="N277" s="16">
        <f>IF(F277="","",IF(O277="bezahlt",0,I277-N(M277)))</f>
        <v/>
      </c>
      <c r="O277" s="11">
        <f>IF(F277="","",IF(I277&lt;0,IF(OR(L277&lt;&gt;"",M277&lt;&gt;""),"bezahlt","Gutschrift"),IF(OR(L277&lt;&gt;"",M277&lt;&gt;""),IF(OR(M277="",N(M277)&gt;=I277-0.005),"bezahlt","teilbezahlt"),IF(IF(K277="",FALSE,TODAY()&gt;K277),"überfällig","offen"))))</f>
        <v/>
      </c>
      <c r="P277" s="17">
        <f>IF(OR(F277="",K277=""),"",IF(AND(N(N277)&gt;0.005,TODAY()&gt;K277),TODAY()-K277,""))</f>
        <v/>
      </c>
      <c r="Q277" s="20">
        <f>IF(AND(A277="",F277=""),"",IF(A277="","Nummer fehlt",IF(COUNTIF($A$7:$A$506,A277)&gt;1,"Nummer doppelt",IF(AND(A277&gt;MIN($A$7:$A$506),COUNTIF($A$7:$A$506,A277-1)=0),"Lücke vor dieser Nummer",IF(C277="","Datum fehlt",IF(D277="","Kunde fehlt",IF(ISNA(MATCH(D277,Kunden!$A$6:$A$205,0)),"Kunde nicht in der Liste",IF(AND(M277&lt;&gt;"",L277=""),"Zahlungsdatum fehlt",""))))))))</f>
        <v/>
      </c>
      <c r="R277" s="13" t="n"/>
    </row>
    <row r="278">
      <c r="A278" s="10" t="n"/>
      <c r="B278" s="11">
        <f>IF(A278="","",Einstellungen!$B$4&amp;TEXT(A278,REPT("0",Einstellungen!$B$5)))</f>
        <v/>
      </c>
      <c r="C278" s="12" t="n"/>
      <c r="D278" s="13" t="n"/>
      <c r="E278" s="13" t="n"/>
      <c r="F278" s="14" t="n"/>
      <c r="G278" s="15" t="n"/>
      <c r="H278" s="16">
        <f>IF(F278="","",ROUND(F278*N(G278),2))</f>
        <v/>
      </c>
      <c r="I278" s="16">
        <f>IF(F278="","",F278+N(H278))</f>
        <v/>
      </c>
      <c r="J278" s="17">
        <f>IF(F278="","",IFERROR(IF(INDEX(Kunden!$D$6:$D$205,MATCH(D278,Kunden!$A$6:$A$205,0))="",Einstellungen!$B$6,INDEX(Kunden!$D$6:$D$205,MATCH(D278,Kunden!$A$6:$A$205,0))),Einstellungen!$B$6))</f>
        <v/>
      </c>
      <c r="K278" s="18">
        <f>IF(OR(F278="",C278=""),"",C278+J278)</f>
        <v/>
      </c>
      <c r="L278" s="12" t="n"/>
      <c r="M278" s="19" t="n"/>
      <c r="N278" s="16">
        <f>IF(F278="","",IF(O278="bezahlt",0,I278-N(M278)))</f>
        <v/>
      </c>
      <c r="O278" s="11">
        <f>IF(F278="","",IF(I278&lt;0,IF(OR(L278&lt;&gt;"",M278&lt;&gt;""),"bezahlt","Gutschrift"),IF(OR(L278&lt;&gt;"",M278&lt;&gt;""),IF(OR(M278="",N(M278)&gt;=I278-0.005),"bezahlt","teilbezahlt"),IF(IF(K278="",FALSE,TODAY()&gt;K278),"überfällig","offen"))))</f>
        <v/>
      </c>
      <c r="P278" s="17">
        <f>IF(OR(F278="",K278=""),"",IF(AND(N(N278)&gt;0.005,TODAY()&gt;K278),TODAY()-K278,""))</f>
        <v/>
      </c>
      <c r="Q278" s="20">
        <f>IF(AND(A278="",F278=""),"",IF(A278="","Nummer fehlt",IF(COUNTIF($A$7:$A$506,A278)&gt;1,"Nummer doppelt",IF(AND(A278&gt;MIN($A$7:$A$506),COUNTIF($A$7:$A$506,A278-1)=0),"Lücke vor dieser Nummer",IF(C278="","Datum fehlt",IF(D278="","Kunde fehlt",IF(ISNA(MATCH(D278,Kunden!$A$6:$A$205,0)),"Kunde nicht in der Liste",IF(AND(M278&lt;&gt;"",L278=""),"Zahlungsdatum fehlt",""))))))))</f>
        <v/>
      </c>
      <c r="R278" s="13" t="n"/>
    </row>
    <row r="279">
      <c r="A279" s="10" t="n"/>
      <c r="B279" s="11">
        <f>IF(A279="","",Einstellungen!$B$4&amp;TEXT(A279,REPT("0",Einstellungen!$B$5)))</f>
        <v/>
      </c>
      <c r="C279" s="12" t="n"/>
      <c r="D279" s="13" t="n"/>
      <c r="E279" s="13" t="n"/>
      <c r="F279" s="14" t="n"/>
      <c r="G279" s="15" t="n"/>
      <c r="H279" s="16">
        <f>IF(F279="","",ROUND(F279*N(G279),2))</f>
        <v/>
      </c>
      <c r="I279" s="16">
        <f>IF(F279="","",F279+N(H279))</f>
        <v/>
      </c>
      <c r="J279" s="17">
        <f>IF(F279="","",IFERROR(IF(INDEX(Kunden!$D$6:$D$205,MATCH(D279,Kunden!$A$6:$A$205,0))="",Einstellungen!$B$6,INDEX(Kunden!$D$6:$D$205,MATCH(D279,Kunden!$A$6:$A$205,0))),Einstellungen!$B$6))</f>
        <v/>
      </c>
      <c r="K279" s="18">
        <f>IF(OR(F279="",C279=""),"",C279+J279)</f>
        <v/>
      </c>
      <c r="L279" s="12" t="n"/>
      <c r="M279" s="19" t="n"/>
      <c r="N279" s="16">
        <f>IF(F279="","",IF(O279="bezahlt",0,I279-N(M279)))</f>
        <v/>
      </c>
      <c r="O279" s="11">
        <f>IF(F279="","",IF(I279&lt;0,IF(OR(L279&lt;&gt;"",M279&lt;&gt;""),"bezahlt","Gutschrift"),IF(OR(L279&lt;&gt;"",M279&lt;&gt;""),IF(OR(M279="",N(M279)&gt;=I279-0.005),"bezahlt","teilbezahlt"),IF(IF(K279="",FALSE,TODAY()&gt;K279),"überfällig","offen"))))</f>
        <v/>
      </c>
      <c r="P279" s="17">
        <f>IF(OR(F279="",K279=""),"",IF(AND(N(N279)&gt;0.005,TODAY()&gt;K279),TODAY()-K279,""))</f>
        <v/>
      </c>
      <c r="Q279" s="20">
        <f>IF(AND(A279="",F279=""),"",IF(A279="","Nummer fehlt",IF(COUNTIF($A$7:$A$506,A279)&gt;1,"Nummer doppelt",IF(AND(A279&gt;MIN($A$7:$A$506),COUNTIF($A$7:$A$506,A279-1)=0),"Lücke vor dieser Nummer",IF(C279="","Datum fehlt",IF(D279="","Kunde fehlt",IF(ISNA(MATCH(D279,Kunden!$A$6:$A$205,0)),"Kunde nicht in der Liste",IF(AND(M279&lt;&gt;"",L279=""),"Zahlungsdatum fehlt",""))))))))</f>
        <v/>
      </c>
      <c r="R279" s="13" t="n"/>
    </row>
    <row r="280">
      <c r="A280" s="10" t="n"/>
      <c r="B280" s="11">
        <f>IF(A280="","",Einstellungen!$B$4&amp;TEXT(A280,REPT("0",Einstellungen!$B$5)))</f>
        <v/>
      </c>
      <c r="C280" s="12" t="n"/>
      <c r="D280" s="13" t="n"/>
      <c r="E280" s="13" t="n"/>
      <c r="F280" s="14" t="n"/>
      <c r="G280" s="15" t="n"/>
      <c r="H280" s="16">
        <f>IF(F280="","",ROUND(F280*N(G280),2))</f>
        <v/>
      </c>
      <c r="I280" s="16">
        <f>IF(F280="","",F280+N(H280))</f>
        <v/>
      </c>
      <c r="J280" s="17">
        <f>IF(F280="","",IFERROR(IF(INDEX(Kunden!$D$6:$D$205,MATCH(D280,Kunden!$A$6:$A$205,0))="",Einstellungen!$B$6,INDEX(Kunden!$D$6:$D$205,MATCH(D280,Kunden!$A$6:$A$205,0))),Einstellungen!$B$6))</f>
        <v/>
      </c>
      <c r="K280" s="18">
        <f>IF(OR(F280="",C280=""),"",C280+J280)</f>
        <v/>
      </c>
      <c r="L280" s="12" t="n"/>
      <c r="M280" s="19" t="n"/>
      <c r="N280" s="16">
        <f>IF(F280="","",IF(O280="bezahlt",0,I280-N(M280)))</f>
        <v/>
      </c>
      <c r="O280" s="11">
        <f>IF(F280="","",IF(I280&lt;0,IF(OR(L280&lt;&gt;"",M280&lt;&gt;""),"bezahlt","Gutschrift"),IF(OR(L280&lt;&gt;"",M280&lt;&gt;""),IF(OR(M280="",N(M280)&gt;=I280-0.005),"bezahlt","teilbezahlt"),IF(IF(K280="",FALSE,TODAY()&gt;K280),"überfällig","offen"))))</f>
        <v/>
      </c>
      <c r="P280" s="17">
        <f>IF(OR(F280="",K280=""),"",IF(AND(N(N280)&gt;0.005,TODAY()&gt;K280),TODAY()-K280,""))</f>
        <v/>
      </c>
      <c r="Q280" s="20">
        <f>IF(AND(A280="",F280=""),"",IF(A280="","Nummer fehlt",IF(COUNTIF($A$7:$A$506,A280)&gt;1,"Nummer doppelt",IF(AND(A280&gt;MIN($A$7:$A$506),COUNTIF($A$7:$A$506,A280-1)=0),"Lücke vor dieser Nummer",IF(C280="","Datum fehlt",IF(D280="","Kunde fehlt",IF(ISNA(MATCH(D280,Kunden!$A$6:$A$205,0)),"Kunde nicht in der Liste",IF(AND(M280&lt;&gt;"",L280=""),"Zahlungsdatum fehlt",""))))))))</f>
        <v/>
      </c>
      <c r="R280" s="13" t="n"/>
    </row>
    <row r="281">
      <c r="A281" s="10" t="n"/>
      <c r="B281" s="11">
        <f>IF(A281="","",Einstellungen!$B$4&amp;TEXT(A281,REPT("0",Einstellungen!$B$5)))</f>
        <v/>
      </c>
      <c r="C281" s="12" t="n"/>
      <c r="D281" s="13" t="n"/>
      <c r="E281" s="13" t="n"/>
      <c r="F281" s="14" t="n"/>
      <c r="G281" s="15" t="n"/>
      <c r="H281" s="16">
        <f>IF(F281="","",ROUND(F281*N(G281),2))</f>
        <v/>
      </c>
      <c r="I281" s="16">
        <f>IF(F281="","",F281+N(H281))</f>
        <v/>
      </c>
      <c r="J281" s="17">
        <f>IF(F281="","",IFERROR(IF(INDEX(Kunden!$D$6:$D$205,MATCH(D281,Kunden!$A$6:$A$205,0))="",Einstellungen!$B$6,INDEX(Kunden!$D$6:$D$205,MATCH(D281,Kunden!$A$6:$A$205,0))),Einstellungen!$B$6))</f>
        <v/>
      </c>
      <c r="K281" s="18">
        <f>IF(OR(F281="",C281=""),"",C281+J281)</f>
        <v/>
      </c>
      <c r="L281" s="12" t="n"/>
      <c r="M281" s="19" t="n"/>
      <c r="N281" s="16">
        <f>IF(F281="","",IF(O281="bezahlt",0,I281-N(M281)))</f>
        <v/>
      </c>
      <c r="O281" s="11">
        <f>IF(F281="","",IF(I281&lt;0,IF(OR(L281&lt;&gt;"",M281&lt;&gt;""),"bezahlt","Gutschrift"),IF(OR(L281&lt;&gt;"",M281&lt;&gt;""),IF(OR(M281="",N(M281)&gt;=I281-0.005),"bezahlt","teilbezahlt"),IF(IF(K281="",FALSE,TODAY()&gt;K281),"überfällig","offen"))))</f>
        <v/>
      </c>
      <c r="P281" s="17">
        <f>IF(OR(F281="",K281=""),"",IF(AND(N(N281)&gt;0.005,TODAY()&gt;K281),TODAY()-K281,""))</f>
        <v/>
      </c>
      <c r="Q281" s="20">
        <f>IF(AND(A281="",F281=""),"",IF(A281="","Nummer fehlt",IF(COUNTIF($A$7:$A$506,A281)&gt;1,"Nummer doppelt",IF(AND(A281&gt;MIN($A$7:$A$506),COUNTIF($A$7:$A$506,A281-1)=0),"Lücke vor dieser Nummer",IF(C281="","Datum fehlt",IF(D281="","Kunde fehlt",IF(ISNA(MATCH(D281,Kunden!$A$6:$A$205,0)),"Kunde nicht in der Liste",IF(AND(M281&lt;&gt;"",L281=""),"Zahlungsdatum fehlt",""))))))))</f>
        <v/>
      </c>
      <c r="R281" s="13" t="n"/>
    </row>
    <row r="282">
      <c r="A282" s="10" t="n"/>
      <c r="B282" s="11">
        <f>IF(A282="","",Einstellungen!$B$4&amp;TEXT(A282,REPT("0",Einstellungen!$B$5)))</f>
        <v/>
      </c>
      <c r="C282" s="12" t="n"/>
      <c r="D282" s="13" t="n"/>
      <c r="E282" s="13" t="n"/>
      <c r="F282" s="14" t="n"/>
      <c r="G282" s="15" t="n"/>
      <c r="H282" s="16">
        <f>IF(F282="","",ROUND(F282*N(G282),2))</f>
        <v/>
      </c>
      <c r="I282" s="16">
        <f>IF(F282="","",F282+N(H282))</f>
        <v/>
      </c>
      <c r="J282" s="17">
        <f>IF(F282="","",IFERROR(IF(INDEX(Kunden!$D$6:$D$205,MATCH(D282,Kunden!$A$6:$A$205,0))="",Einstellungen!$B$6,INDEX(Kunden!$D$6:$D$205,MATCH(D282,Kunden!$A$6:$A$205,0))),Einstellungen!$B$6))</f>
        <v/>
      </c>
      <c r="K282" s="18">
        <f>IF(OR(F282="",C282=""),"",C282+J282)</f>
        <v/>
      </c>
      <c r="L282" s="12" t="n"/>
      <c r="M282" s="19" t="n"/>
      <c r="N282" s="16">
        <f>IF(F282="","",IF(O282="bezahlt",0,I282-N(M282)))</f>
        <v/>
      </c>
      <c r="O282" s="11">
        <f>IF(F282="","",IF(I282&lt;0,IF(OR(L282&lt;&gt;"",M282&lt;&gt;""),"bezahlt","Gutschrift"),IF(OR(L282&lt;&gt;"",M282&lt;&gt;""),IF(OR(M282="",N(M282)&gt;=I282-0.005),"bezahlt","teilbezahlt"),IF(IF(K282="",FALSE,TODAY()&gt;K282),"überfällig","offen"))))</f>
        <v/>
      </c>
      <c r="P282" s="17">
        <f>IF(OR(F282="",K282=""),"",IF(AND(N(N282)&gt;0.005,TODAY()&gt;K282),TODAY()-K282,""))</f>
        <v/>
      </c>
      <c r="Q282" s="20">
        <f>IF(AND(A282="",F282=""),"",IF(A282="","Nummer fehlt",IF(COUNTIF($A$7:$A$506,A282)&gt;1,"Nummer doppelt",IF(AND(A282&gt;MIN($A$7:$A$506),COUNTIF($A$7:$A$506,A282-1)=0),"Lücke vor dieser Nummer",IF(C282="","Datum fehlt",IF(D282="","Kunde fehlt",IF(ISNA(MATCH(D282,Kunden!$A$6:$A$205,0)),"Kunde nicht in der Liste",IF(AND(M282&lt;&gt;"",L282=""),"Zahlungsdatum fehlt",""))))))))</f>
        <v/>
      </c>
      <c r="R282" s="13" t="n"/>
    </row>
    <row r="283">
      <c r="A283" s="10" t="n"/>
      <c r="B283" s="11">
        <f>IF(A283="","",Einstellungen!$B$4&amp;TEXT(A283,REPT("0",Einstellungen!$B$5)))</f>
        <v/>
      </c>
      <c r="C283" s="12" t="n"/>
      <c r="D283" s="13" t="n"/>
      <c r="E283" s="13" t="n"/>
      <c r="F283" s="14" t="n"/>
      <c r="G283" s="15" t="n"/>
      <c r="H283" s="16">
        <f>IF(F283="","",ROUND(F283*N(G283),2))</f>
        <v/>
      </c>
      <c r="I283" s="16">
        <f>IF(F283="","",F283+N(H283))</f>
        <v/>
      </c>
      <c r="J283" s="17">
        <f>IF(F283="","",IFERROR(IF(INDEX(Kunden!$D$6:$D$205,MATCH(D283,Kunden!$A$6:$A$205,0))="",Einstellungen!$B$6,INDEX(Kunden!$D$6:$D$205,MATCH(D283,Kunden!$A$6:$A$205,0))),Einstellungen!$B$6))</f>
        <v/>
      </c>
      <c r="K283" s="18">
        <f>IF(OR(F283="",C283=""),"",C283+J283)</f>
        <v/>
      </c>
      <c r="L283" s="12" t="n"/>
      <c r="M283" s="19" t="n"/>
      <c r="N283" s="16">
        <f>IF(F283="","",IF(O283="bezahlt",0,I283-N(M283)))</f>
        <v/>
      </c>
      <c r="O283" s="11">
        <f>IF(F283="","",IF(I283&lt;0,IF(OR(L283&lt;&gt;"",M283&lt;&gt;""),"bezahlt","Gutschrift"),IF(OR(L283&lt;&gt;"",M283&lt;&gt;""),IF(OR(M283="",N(M283)&gt;=I283-0.005),"bezahlt","teilbezahlt"),IF(IF(K283="",FALSE,TODAY()&gt;K283),"überfällig","offen"))))</f>
        <v/>
      </c>
      <c r="P283" s="17">
        <f>IF(OR(F283="",K283=""),"",IF(AND(N(N283)&gt;0.005,TODAY()&gt;K283),TODAY()-K283,""))</f>
        <v/>
      </c>
      <c r="Q283" s="20">
        <f>IF(AND(A283="",F283=""),"",IF(A283="","Nummer fehlt",IF(COUNTIF($A$7:$A$506,A283)&gt;1,"Nummer doppelt",IF(AND(A283&gt;MIN($A$7:$A$506),COUNTIF($A$7:$A$506,A283-1)=0),"Lücke vor dieser Nummer",IF(C283="","Datum fehlt",IF(D283="","Kunde fehlt",IF(ISNA(MATCH(D283,Kunden!$A$6:$A$205,0)),"Kunde nicht in der Liste",IF(AND(M283&lt;&gt;"",L283=""),"Zahlungsdatum fehlt",""))))))))</f>
        <v/>
      </c>
      <c r="R283" s="13" t="n"/>
    </row>
    <row r="284">
      <c r="A284" s="10" t="n"/>
      <c r="B284" s="11">
        <f>IF(A284="","",Einstellungen!$B$4&amp;TEXT(A284,REPT("0",Einstellungen!$B$5)))</f>
        <v/>
      </c>
      <c r="C284" s="12" t="n"/>
      <c r="D284" s="13" t="n"/>
      <c r="E284" s="13" t="n"/>
      <c r="F284" s="14" t="n"/>
      <c r="G284" s="15" t="n"/>
      <c r="H284" s="16">
        <f>IF(F284="","",ROUND(F284*N(G284),2))</f>
        <v/>
      </c>
      <c r="I284" s="16">
        <f>IF(F284="","",F284+N(H284))</f>
        <v/>
      </c>
      <c r="J284" s="17">
        <f>IF(F284="","",IFERROR(IF(INDEX(Kunden!$D$6:$D$205,MATCH(D284,Kunden!$A$6:$A$205,0))="",Einstellungen!$B$6,INDEX(Kunden!$D$6:$D$205,MATCH(D284,Kunden!$A$6:$A$205,0))),Einstellungen!$B$6))</f>
        <v/>
      </c>
      <c r="K284" s="18">
        <f>IF(OR(F284="",C284=""),"",C284+J284)</f>
        <v/>
      </c>
      <c r="L284" s="12" t="n"/>
      <c r="M284" s="19" t="n"/>
      <c r="N284" s="16">
        <f>IF(F284="","",IF(O284="bezahlt",0,I284-N(M284)))</f>
        <v/>
      </c>
      <c r="O284" s="11">
        <f>IF(F284="","",IF(I284&lt;0,IF(OR(L284&lt;&gt;"",M284&lt;&gt;""),"bezahlt","Gutschrift"),IF(OR(L284&lt;&gt;"",M284&lt;&gt;""),IF(OR(M284="",N(M284)&gt;=I284-0.005),"bezahlt","teilbezahlt"),IF(IF(K284="",FALSE,TODAY()&gt;K284),"überfällig","offen"))))</f>
        <v/>
      </c>
      <c r="P284" s="17">
        <f>IF(OR(F284="",K284=""),"",IF(AND(N(N284)&gt;0.005,TODAY()&gt;K284),TODAY()-K284,""))</f>
        <v/>
      </c>
      <c r="Q284" s="20">
        <f>IF(AND(A284="",F284=""),"",IF(A284="","Nummer fehlt",IF(COUNTIF($A$7:$A$506,A284)&gt;1,"Nummer doppelt",IF(AND(A284&gt;MIN($A$7:$A$506),COUNTIF($A$7:$A$506,A284-1)=0),"Lücke vor dieser Nummer",IF(C284="","Datum fehlt",IF(D284="","Kunde fehlt",IF(ISNA(MATCH(D284,Kunden!$A$6:$A$205,0)),"Kunde nicht in der Liste",IF(AND(M284&lt;&gt;"",L284=""),"Zahlungsdatum fehlt",""))))))))</f>
        <v/>
      </c>
      <c r="R284" s="13" t="n"/>
    </row>
    <row r="285">
      <c r="A285" s="10" t="n"/>
      <c r="B285" s="11">
        <f>IF(A285="","",Einstellungen!$B$4&amp;TEXT(A285,REPT("0",Einstellungen!$B$5)))</f>
        <v/>
      </c>
      <c r="C285" s="12" t="n"/>
      <c r="D285" s="13" t="n"/>
      <c r="E285" s="13" t="n"/>
      <c r="F285" s="14" t="n"/>
      <c r="G285" s="15" t="n"/>
      <c r="H285" s="16">
        <f>IF(F285="","",ROUND(F285*N(G285),2))</f>
        <v/>
      </c>
      <c r="I285" s="16">
        <f>IF(F285="","",F285+N(H285))</f>
        <v/>
      </c>
      <c r="J285" s="17">
        <f>IF(F285="","",IFERROR(IF(INDEX(Kunden!$D$6:$D$205,MATCH(D285,Kunden!$A$6:$A$205,0))="",Einstellungen!$B$6,INDEX(Kunden!$D$6:$D$205,MATCH(D285,Kunden!$A$6:$A$205,0))),Einstellungen!$B$6))</f>
        <v/>
      </c>
      <c r="K285" s="18">
        <f>IF(OR(F285="",C285=""),"",C285+J285)</f>
        <v/>
      </c>
      <c r="L285" s="12" t="n"/>
      <c r="M285" s="19" t="n"/>
      <c r="N285" s="16">
        <f>IF(F285="","",IF(O285="bezahlt",0,I285-N(M285)))</f>
        <v/>
      </c>
      <c r="O285" s="11">
        <f>IF(F285="","",IF(I285&lt;0,IF(OR(L285&lt;&gt;"",M285&lt;&gt;""),"bezahlt","Gutschrift"),IF(OR(L285&lt;&gt;"",M285&lt;&gt;""),IF(OR(M285="",N(M285)&gt;=I285-0.005),"bezahlt","teilbezahlt"),IF(IF(K285="",FALSE,TODAY()&gt;K285),"überfällig","offen"))))</f>
        <v/>
      </c>
      <c r="P285" s="17">
        <f>IF(OR(F285="",K285=""),"",IF(AND(N(N285)&gt;0.005,TODAY()&gt;K285),TODAY()-K285,""))</f>
        <v/>
      </c>
      <c r="Q285" s="20">
        <f>IF(AND(A285="",F285=""),"",IF(A285="","Nummer fehlt",IF(COUNTIF($A$7:$A$506,A285)&gt;1,"Nummer doppelt",IF(AND(A285&gt;MIN($A$7:$A$506),COUNTIF($A$7:$A$506,A285-1)=0),"Lücke vor dieser Nummer",IF(C285="","Datum fehlt",IF(D285="","Kunde fehlt",IF(ISNA(MATCH(D285,Kunden!$A$6:$A$205,0)),"Kunde nicht in der Liste",IF(AND(M285&lt;&gt;"",L285=""),"Zahlungsdatum fehlt",""))))))))</f>
        <v/>
      </c>
      <c r="R285" s="13" t="n"/>
    </row>
    <row r="286">
      <c r="A286" s="10" t="n"/>
      <c r="B286" s="11">
        <f>IF(A286="","",Einstellungen!$B$4&amp;TEXT(A286,REPT("0",Einstellungen!$B$5)))</f>
        <v/>
      </c>
      <c r="C286" s="12" t="n"/>
      <c r="D286" s="13" t="n"/>
      <c r="E286" s="13" t="n"/>
      <c r="F286" s="14" t="n"/>
      <c r="G286" s="15" t="n"/>
      <c r="H286" s="16">
        <f>IF(F286="","",ROUND(F286*N(G286),2))</f>
        <v/>
      </c>
      <c r="I286" s="16">
        <f>IF(F286="","",F286+N(H286))</f>
        <v/>
      </c>
      <c r="J286" s="17">
        <f>IF(F286="","",IFERROR(IF(INDEX(Kunden!$D$6:$D$205,MATCH(D286,Kunden!$A$6:$A$205,0))="",Einstellungen!$B$6,INDEX(Kunden!$D$6:$D$205,MATCH(D286,Kunden!$A$6:$A$205,0))),Einstellungen!$B$6))</f>
        <v/>
      </c>
      <c r="K286" s="18">
        <f>IF(OR(F286="",C286=""),"",C286+J286)</f>
        <v/>
      </c>
      <c r="L286" s="12" t="n"/>
      <c r="M286" s="19" t="n"/>
      <c r="N286" s="16">
        <f>IF(F286="","",IF(O286="bezahlt",0,I286-N(M286)))</f>
        <v/>
      </c>
      <c r="O286" s="11">
        <f>IF(F286="","",IF(I286&lt;0,IF(OR(L286&lt;&gt;"",M286&lt;&gt;""),"bezahlt","Gutschrift"),IF(OR(L286&lt;&gt;"",M286&lt;&gt;""),IF(OR(M286="",N(M286)&gt;=I286-0.005),"bezahlt","teilbezahlt"),IF(IF(K286="",FALSE,TODAY()&gt;K286),"überfällig","offen"))))</f>
        <v/>
      </c>
      <c r="P286" s="17">
        <f>IF(OR(F286="",K286=""),"",IF(AND(N(N286)&gt;0.005,TODAY()&gt;K286),TODAY()-K286,""))</f>
        <v/>
      </c>
      <c r="Q286" s="20">
        <f>IF(AND(A286="",F286=""),"",IF(A286="","Nummer fehlt",IF(COUNTIF($A$7:$A$506,A286)&gt;1,"Nummer doppelt",IF(AND(A286&gt;MIN($A$7:$A$506),COUNTIF($A$7:$A$506,A286-1)=0),"Lücke vor dieser Nummer",IF(C286="","Datum fehlt",IF(D286="","Kunde fehlt",IF(ISNA(MATCH(D286,Kunden!$A$6:$A$205,0)),"Kunde nicht in der Liste",IF(AND(M286&lt;&gt;"",L286=""),"Zahlungsdatum fehlt",""))))))))</f>
        <v/>
      </c>
      <c r="R286" s="13" t="n"/>
    </row>
    <row r="287">
      <c r="A287" s="10" t="n"/>
      <c r="B287" s="11">
        <f>IF(A287="","",Einstellungen!$B$4&amp;TEXT(A287,REPT("0",Einstellungen!$B$5)))</f>
        <v/>
      </c>
      <c r="C287" s="12" t="n"/>
      <c r="D287" s="13" t="n"/>
      <c r="E287" s="13" t="n"/>
      <c r="F287" s="14" t="n"/>
      <c r="G287" s="15" t="n"/>
      <c r="H287" s="16">
        <f>IF(F287="","",ROUND(F287*N(G287),2))</f>
        <v/>
      </c>
      <c r="I287" s="16">
        <f>IF(F287="","",F287+N(H287))</f>
        <v/>
      </c>
      <c r="J287" s="17">
        <f>IF(F287="","",IFERROR(IF(INDEX(Kunden!$D$6:$D$205,MATCH(D287,Kunden!$A$6:$A$205,0))="",Einstellungen!$B$6,INDEX(Kunden!$D$6:$D$205,MATCH(D287,Kunden!$A$6:$A$205,0))),Einstellungen!$B$6))</f>
        <v/>
      </c>
      <c r="K287" s="18">
        <f>IF(OR(F287="",C287=""),"",C287+J287)</f>
        <v/>
      </c>
      <c r="L287" s="12" t="n"/>
      <c r="M287" s="19" t="n"/>
      <c r="N287" s="16">
        <f>IF(F287="","",IF(O287="bezahlt",0,I287-N(M287)))</f>
        <v/>
      </c>
      <c r="O287" s="11">
        <f>IF(F287="","",IF(I287&lt;0,IF(OR(L287&lt;&gt;"",M287&lt;&gt;""),"bezahlt","Gutschrift"),IF(OR(L287&lt;&gt;"",M287&lt;&gt;""),IF(OR(M287="",N(M287)&gt;=I287-0.005),"bezahlt","teilbezahlt"),IF(IF(K287="",FALSE,TODAY()&gt;K287),"überfällig","offen"))))</f>
        <v/>
      </c>
      <c r="P287" s="17">
        <f>IF(OR(F287="",K287=""),"",IF(AND(N(N287)&gt;0.005,TODAY()&gt;K287),TODAY()-K287,""))</f>
        <v/>
      </c>
      <c r="Q287" s="20">
        <f>IF(AND(A287="",F287=""),"",IF(A287="","Nummer fehlt",IF(COUNTIF($A$7:$A$506,A287)&gt;1,"Nummer doppelt",IF(AND(A287&gt;MIN($A$7:$A$506),COUNTIF($A$7:$A$506,A287-1)=0),"Lücke vor dieser Nummer",IF(C287="","Datum fehlt",IF(D287="","Kunde fehlt",IF(ISNA(MATCH(D287,Kunden!$A$6:$A$205,0)),"Kunde nicht in der Liste",IF(AND(M287&lt;&gt;"",L287=""),"Zahlungsdatum fehlt",""))))))))</f>
        <v/>
      </c>
      <c r="R287" s="13" t="n"/>
    </row>
    <row r="288">
      <c r="A288" s="10" t="n"/>
      <c r="B288" s="11">
        <f>IF(A288="","",Einstellungen!$B$4&amp;TEXT(A288,REPT("0",Einstellungen!$B$5)))</f>
        <v/>
      </c>
      <c r="C288" s="12" t="n"/>
      <c r="D288" s="13" t="n"/>
      <c r="E288" s="13" t="n"/>
      <c r="F288" s="14" t="n"/>
      <c r="G288" s="15" t="n"/>
      <c r="H288" s="16">
        <f>IF(F288="","",ROUND(F288*N(G288),2))</f>
        <v/>
      </c>
      <c r="I288" s="16">
        <f>IF(F288="","",F288+N(H288))</f>
        <v/>
      </c>
      <c r="J288" s="17">
        <f>IF(F288="","",IFERROR(IF(INDEX(Kunden!$D$6:$D$205,MATCH(D288,Kunden!$A$6:$A$205,0))="",Einstellungen!$B$6,INDEX(Kunden!$D$6:$D$205,MATCH(D288,Kunden!$A$6:$A$205,0))),Einstellungen!$B$6))</f>
        <v/>
      </c>
      <c r="K288" s="18">
        <f>IF(OR(F288="",C288=""),"",C288+J288)</f>
        <v/>
      </c>
      <c r="L288" s="12" t="n"/>
      <c r="M288" s="19" t="n"/>
      <c r="N288" s="16">
        <f>IF(F288="","",IF(O288="bezahlt",0,I288-N(M288)))</f>
        <v/>
      </c>
      <c r="O288" s="11">
        <f>IF(F288="","",IF(I288&lt;0,IF(OR(L288&lt;&gt;"",M288&lt;&gt;""),"bezahlt","Gutschrift"),IF(OR(L288&lt;&gt;"",M288&lt;&gt;""),IF(OR(M288="",N(M288)&gt;=I288-0.005),"bezahlt","teilbezahlt"),IF(IF(K288="",FALSE,TODAY()&gt;K288),"überfällig","offen"))))</f>
        <v/>
      </c>
      <c r="P288" s="17">
        <f>IF(OR(F288="",K288=""),"",IF(AND(N(N288)&gt;0.005,TODAY()&gt;K288),TODAY()-K288,""))</f>
        <v/>
      </c>
      <c r="Q288" s="20">
        <f>IF(AND(A288="",F288=""),"",IF(A288="","Nummer fehlt",IF(COUNTIF($A$7:$A$506,A288)&gt;1,"Nummer doppelt",IF(AND(A288&gt;MIN($A$7:$A$506),COUNTIF($A$7:$A$506,A288-1)=0),"Lücke vor dieser Nummer",IF(C288="","Datum fehlt",IF(D288="","Kunde fehlt",IF(ISNA(MATCH(D288,Kunden!$A$6:$A$205,0)),"Kunde nicht in der Liste",IF(AND(M288&lt;&gt;"",L288=""),"Zahlungsdatum fehlt",""))))))))</f>
        <v/>
      </c>
      <c r="R288" s="13" t="n"/>
    </row>
    <row r="289">
      <c r="A289" s="10" t="n"/>
      <c r="B289" s="11">
        <f>IF(A289="","",Einstellungen!$B$4&amp;TEXT(A289,REPT("0",Einstellungen!$B$5)))</f>
        <v/>
      </c>
      <c r="C289" s="12" t="n"/>
      <c r="D289" s="13" t="n"/>
      <c r="E289" s="13" t="n"/>
      <c r="F289" s="14" t="n"/>
      <c r="G289" s="15" t="n"/>
      <c r="H289" s="16">
        <f>IF(F289="","",ROUND(F289*N(G289),2))</f>
        <v/>
      </c>
      <c r="I289" s="16">
        <f>IF(F289="","",F289+N(H289))</f>
        <v/>
      </c>
      <c r="J289" s="17">
        <f>IF(F289="","",IFERROR(IF(INDEX(Kunden!$D$6:$D$205,MATCH(D289,Kunden!$A$6:$A$205,0))="",Einstellungen!$B$6,INDEX(Kunden!$D$6:$D$205,MATCH(D289,Kunden!$A$6:$A$205,0))),Einstellungen!$B$6))</f>
        <v/>
      </c>
      <c r="K289" s="18">
        <f>IF(OR(F289="",C289=""),"",C289+J289)</f>
        <v/>
      </c>
      <c r="L289" s="12" t="n"/>
      <c r="M289" s="19" t="n"/>
      <c r="N289" s="16">
        <f>IF(F289="","",IF(O289="bezahlt",0,I289-N(M289)))</f>
        <v/>
      </c>
      <c r="O289" s="11">
        <f>IF(F289="","",IF(I289&lt;0,IF(OR(L289&lt;&gt;"",M289&lt;&gt;""),"bezahlt","Gutschrift"),IF(OR(L289&lt;&gt;"",M289&lt;&gt;""),IF(OR(M289="",N(M289)&gt;=I289-0.005),"bezahlt","teilbezahlt"),IF(IF(K289="",FALSE,TODAY()&gt;K289),"überfällig","offen"))))</f>
        <v/>
      </c>
      <c r="P289" s="17">
        <f>IF(OR(F289="",K289=""),"",IF(AND(N(N289)&gt;0.005,TODAY()&gt;K289),TODAY()-K289,""))</f>
        <v/>
      </c>
      <c r="Q289" s="20">
        <f>IF(AND(A289="",F289=""),"",IF(A289="","Nummer fehlt",IF(COUNTIF($A$7:$A$506,A289)&gt;1,"Nummer doppelt",IF(AND(A289&gt;MIN($A$7:$A$506),COUNTIF($A$7:$A$506,A289-1)=0),"Lücke vor dieser Nummer",IF(C289="","Datum fehlt",IF(D289="","Kunde fehlt",IF(ISNA(MATCH(D289,Kunden!$A$6:$A$205,0)),"Kunde nicht in der Liste",IF(AND(M289&lt;&gt;"",L289=""),"Zahlungsdatum fehlt",""))))))))</f>
        <v/>
      </c>
      <c r="R289" s="13" t="n"/>
    </row>
    <row r="290">
      <c r="A290" s="10" t="n"/>
      <c r="B290" s="11">
        <f>IF(A290="","",Einstellungen!$B$4&amp;TEXT(A290,REPT("0",Einstellungen!$B$5)))</f>
        <v/>
      </c>
      <c r="C290" s="12" t="n"/>
      <c r="D290" s="13" t="n"/>
      <c r="E290" s="13" t="n"/>
      <c r="F290" s="14" t="n"/>
      <c r="G290" s="15" t="n"/>
      <c r="H290" s="16">
        <f>IF(F290="","",ROUND(F290*N(G290),2))</f>
        <v/>
      </c>
      <c r="I290" s="16">
        <f>IF(F290="","",F290+N(H290))</f>
        <v/>
      </c>
      <c r="J290" s="17">
        <f>IF(F290="","",IFERROR(IF(INDEX(Kunden!$D$6:$D$205,MATCH(D290,Kunden!$A$6:$A$205,0))="",Einstellungen!$B$6,INDEX(Kunden!$D$6:$D$205,MATCH(D290,Kunden!$A$6:$A$205,0))),Einstellungen!$B$6))</f>
        <v/>
      </c>
      <c r="K290" s="18">
        <f>IF(OR(F290="",C290=""),"",C290+J290)</f>
        <v/>
      </c>
      <c r="L290" s="12" t="n"/>
      <c r="M290" s="19" t="n"/>
      <c r="N290" s="16">
        <f>IF(F290="","",IF(O290="bezahlt",0,I290-N(M290)))</f>
        <v/>
      </c>
      <c r="O290" s="11">
        <f>IF(F290="","",IF(I290&lt;0,IF(OR(L290&lt;&gt;"",M290&lt;&gt;""),"bezahlt","Gutschrift"),IF(OR(L290&lt;&gt;"",M290&lt;&gt;""),IF(OR(M290="",N(M290)&gt;=I290-0.005),"bezahlt","teilbezahlt"),IF(IF(K290="",FALSE,TODAY()&gt;K290),"überfällig","offen"))))</f>
        <v/>
      </c>
      <c r="P290" s="17">
        <f>IF(OR(F290="",K290=""),"",IF(AND(N(N290)&gt;0.005,TODAY()&gt;K290),TODAY()-K290,""))</f>
        <v/>
      </c>
      <c r="Q290" s="20">
        <f>IF(AND(A290="",F290=""),"",IF(A290="","Nummer fehlt",IF(COUNTIF($A$7:$A$506,A290)&gt;1,"Nummer doppelt",IF(AND(A290&gt;MIN($A$7:$A$506),COUNTIF($A$7:$A$506,A290-1)=0),"Lücke vor dieser Nummer",IF(C290="","Datum fehlt",IF(D290="","Kunde fehlt",IF(ISNA(MATCH(D290,Kunden!$A$6:$A$205,0)),"Kunde nicht in der Liste",IF(AND(M290&lt;&gt;"",L290=""),"Zahlungsdatum fehlt",""))))))))</f>
        <v/>
      </c>
      <c r="R290" s="13" t="n"/>
    </row>
    <row r="291">
      <c r="A291" s="10" t="n"/>
      <c r="B291" s="11">
        <f>IF(A291="","",Einstellungen!$B$4&amp;TEXT(A291,REPT("0",Einstellungen!$B$5)))</f>
        <v/>
      </c>
      <c r="C291" s="12" t="n"/>
      <c r="D291" s="13" t="n"/>
      <c r="E291" s="13" t="n"/>
      <c r="F291" s="14" t="n"/>
      <c r="G291" s="15" t="n"/>
      <c r="H291" s="16">
        <f>IF(F291="","",ROUND(F291*N(G291),2))</f>
        <v/>
      </c>
      <c r="I291" s="16">
        <f>IF(F291="","",F291+N(H291))</f>
        <v/>
      </c>
      <c r="J291" s="17">
        <f>IF(F291="","",IFERROR(IF(INDEX(Kunden!$D$6:$D$205,MATCH(D291,Kunden!$A$6:$A$205,0))="",Einstellungen!$B$6,INDEX(Kunden!$D$6:$D$205,MATCH(D291,Kunden!$A$6:$A$205,0))),Einstellungen!$B$6))</f>
        <v/>
      </c>
      <c r="K291" s="18">
        <f>IF(OR(F291="",C291=""),"",C291+J291)</f>
        <v/>
      </c>
      <c r="L291" s="12" t="n"/>
      <c r="M291" s="19" t="n"/>
      <c r="N291" s="16">
        <f>IF(F291="","",IF(O291="bezahlt",0,I291-N(M291)))</f>
        <v/>
      </c>
      <c r="O291" s="11">
        <f>IF(F291="","",IF(I291&lt;0,IF(OR(L291&lt;&gt;"",M291&lt;&gt;""),"bezahlt","Gutschrift"),IF(OR(L291&lt;&gt;"",M291&lt;&gt;""),IF(OR(M291="",N(M291)&gt;=I291-0.005),"bezahlt","teilbezahlt"),IF(IF(K291="",FALSE,TODAY()&gt;K291),"überfällig","offen"))))</f>
        <v/>
      </c>
      <c r="P291" s="17">
        <f>IF(OR(F291="",K291=""),"",IF(AND(N(N291)&gt;0.005,TODAY()&gt;K291),TODAY()-K291,""))</f>
        <v/>
      </c>
      <c r="Q291" s="20">
        <f>IF(AND(A291="",F291=""),"",IF(A291="","Nummer fehlt",IF(COUNTIF($A$7:$A$506,A291)&gt;1,"Nummer doppelt",IF(AND(A291&gt;MIN($A$7:$A$506),COUNTIF($A$7:$A$506,A291-1)=0),"Lücke vor dieser Nummer",IF(C291="","Datum fehlt",IF(D291="","Kunde fehlt",IF(ISNA(MATCH(D291,Kunden!$A$6:$A$205,0)),"Kunde nicht in der Liste",IF(AND(M291&lt;&gt;"",L291=""),"Zahlungsdatum fehlt",""))))))))</f>
        <v/>
      </c>
      <c r="R291" s="13" t="n"/>
    </row>
    <row r="292">
      <c r="A292" s="10" t="n"/>
      <c r="B292" s="11">
        <f>IF(A292="","",Einstellungen!$B$4&amp;TEXT(A292,REPT("0",Einstellungen!$B$5)))</f>
        <v/>
      </c>
      <c r="C292" s="12" t="n"/>
      <c r="D292" s="13" t="n"/>
      <c r="E292" s="13" t="n"/>
      <c r="F292" s="14" t="n"/>
      <c r="G292" s="15" t="n"/>
      <c r="H292" s="16">
        <f>IF(F292="","",ROUND(F292*N(G292),2))</f>
        <v/>
      </c>
      <c r="I292" s="16">
        <f>IF(F292="","",F292+N(H292))</f>
        <v/>
      </c>
      <c r="J292" s="17">
        <f>IF(F292="","",IFERROR(IF(INDEX(Kunden!$D$6:$D$205,MATCH(D292,Kunden!$A$6:$A$205,0))="",Einstellungen!$B$6,INDEX(Kunden!$D$6:$D$205,MATCH(D292,Kunden!$A$6:$A$205,0))),Einstellungen!$B$6))</f>
        <v/>
      </c>
      <c r="K292" s="18">
        <f>IF(OR(F292="",C292=""),"",C292+J292)</f>
        <v/>
      </c>
      <c r="L292" s="12" t="n"/>
      <c r="M292" s="19" t="n"/>
      <c r="N292" s="16">
        <f>IF(F292="","",IF(O292="bezahlt",0,I292-N(M292)))</f>
        <v/>
      </c>
      <c r="O292" s="11">
        <f>IF(F292="","",IF(I292&lt;0,IF(OR(L292&lt;&gt;"",M292&lt;&gt;""),"bezahlt","Gutschrift"),IF(OR(L292&lt;&gt;"",M292&lt;&gt;""),IF(OR(M292="",N(M292)&gt;=I292-0.005),"bezahlt","teilbezahlt"),IF(IF(K292="",FALSE,TODAY()&gt;K292),"überfällig","offen"))))</f>
        <v/>
      </c>
      <c r="P292" s="17">
        <f>IF(OR(F292="",K292=""),"",IF(AND(N(N292)&gt;0.005,TODAY()&gt;K292),TODAY()-K292,""))</f>
        <v/>
      </c>
      <c r="Q292" s="20">
        <f>IF(AND(A292="",F292=""),"",IF(A292="","Nummer fehlt",IF(COUNTIF($A$7:$A$506,A292)&gt;1,"Nummer doppelt",IF(AND(A292&gt;MIN($A$7:$A$506),COUNTIF($A$7:$A$506,A292-1)=0),"Lücke vor dieser Nummer",IF(C292="","Datum fehlt",IF(D292="","Kunde fehlt",IF(ISNA(MATCH(D292,Kunden!$A$6:$A$205,0)),"Kunde nicht in der Liste",IF(AND(M292&lt;&gt;"",L292=""),"Zahlungsdatum fehlt",""))))))))</f>
        <v/>
      </c>
      <c r="R292" s="13" t="n"/>
    </row>
    <row r="293">
      <c r="A293" s="10" t="n"/>
      <c r="B293" s="11">
        <f>IF(A293="","",Einstellungen!$B$4&amp;TEXT(A293,REPT("0",Einstellungen!$B$5)))</f>
        <v/>
      </c>
      <c r="C293" s="12" t="n"/>
      <c r="D293" s="13" t="n"/>
      <c r="E293" s="13" t="n"/>
      <c r="F293" s="14" t="n"/>
      <c r="G293" s="15" t="n"/>
      <c r="H293" s="16">
        <f>IF(F293="","",ROUND(F293*N(G293),2))</f>
        <v/>
      </c>
      <c r="I293" s="16">
        <f>IF(F293="","",F293+N(H293))</f>
        <v/>
      </c>
      <c r="J293" s="17">
        <f>IF(F293="","",IFERROR(IF(INDEX(Kunden!$D$6:$D$205,MATCH(D293,Kunden!$A$6:$A$205,0))="",Einstellungen!$B$6,INDEX(Kunden!$D$6:$D$205,MATCH(D293,Kunden!$A$6:$A$205,0))),Einstellungen!$B$6))</f>
        <v/>
      </c>
      <c r="K293" s="18">
        <f>IF(OR(F293="",C293=""),"",C293+J293)</f>
        <v/>
      </c>
      <c r="L293" s="12" t="n"/>
      <c r="M293" s="19" t="n"/>
      <c r="N293" s="16">
        <f>IF(F293="","",IF(O293="bezahlt",0,I293-N(M293)))</f>
        <v/>
      </c>
      <c r="O293" s="11">
        <f>IF(F293="","",IF(I293&lt;0,IF(OR(L293&lt;&gt;"",M293&lt;&gt;""),"bezahlt","Gutschrift"),IF(OR(L293&lt;&gt;"",M293&lt;&gt;""),IF(OR(M293="",N(M293)&gt;=I293-0.005),"bezahlt","teilbezahlt"),IF(IF(K293="",FALSE,TODAY()&gt;K293),"überfällig","offen"))))</f>
        <v/>
      </c>
      <c r="P293" s="17">
        <f>IF(OR(F293="",K293=""),"",IF(AND(N(N293)&gt;0.005,TODAY()&gt;K293),TODAY()-K293,""))</f>
        <v/>
      </c>
      <c r="Q293" s="20">
        <f>IF(AND(A293="",F293=""),"",IF(A293="","Nummer fehlt",IF(COUNTIF($A$7:$A$506,A293)&gt;1,"Nummer doppelt",IF(AND(A293&gt;MIN($A$7:$A$506),COUNTIF($A$7:$A$506,A293-1)=0),"Lücke vor dieser Nummer",IF(C293="","Datum fehlt",IF(D293="","Kunde fehlt",IF(ISNA(MATCH(D293,Kunden!$A$6:$A$205,0)),"Kunde nicht in der Liste",IF(AND(M293&lt;&gt;"",L293=""),"Zahlungsdatum fehlt",""))))))))</f>
        <v/>
      </c>
      <c r="R293" s="13" t="n"/>
    </row>
    <row r="294">
      <c r="A294" s="10" t="n"/>
      <c r="B294" s="11">
        <f>IF(A294="","",Einstellungen!$B$4&amp;TEXT(A294,REPT("0",Einstellungen!$B$5)))</f>
        <v/>
      </c>
      <c r="C294" s="12" t="n"/>
      <c r="D294" s="13" t="n"/>
      <c r="E294" s="13" t="n"/>
      <c r="F294" s="14" t="n"/>
      <c r="G294" s="15" t="n"/>
      <c r="H294" s="16">
        <f>IF(F294="","",ROUND(F294*N(G294),2))</f>
        <v/>
      </c>
      <c r="I294" s="16">
        <f>IF(F294="","",F294+N(H294))</f>
        <v/>
      </c>
      <c r="J294" s="17">
        <f>IF(F294="","",IFERROR(IF(INDEX(Kunden!$D$6:$D$205,MATCH(D294,Kunden!$A$6:$A$205,0))="",Einstellungen!$B$6,INDEX(Kunden!$D$6:$D$205,MATCH(D294,Kunden!$A$6:$A$205,0))),Einstellungen!$B$6))</f>
        <v/>
      </c>
      <c r="K294" s="18">
        <f>IF(OR(F294="",C294=""),"",C294+J294)</f>
        <v/>
      </c>
      <c r="L294" s="12" t="n"/>
      <c r="M294" s="19" t="n"/>
      <c r="N294" s="16">
        <f>IF(F294="","",IF(O294="bezahlt",0,I294-N(M294)))</f>
        <v/>
      </c>
      <c r="O294" s="11">
        <f>IF(F294="","",IF(I294&lt;0,IF(OR(L294&lt;&gt;"",M294&lt;&gt;""),"bezahlt","Gutschrift"),IF(OR(L294&lt;&gt;"",M294&lt;&gt;""),IF(OR(M294="",N(M294)&gt;=I294-0.005),"bezahlt","teilbezahlt"),IF(IF(K294="",FALSE,TODAY()&gt;K294),"überfällig","offen"))))</f>
        <v/>
      </c>
      <c r="P294" s="17">
        <f>IF(OR(F294="",K294=""),"",IF(AND(N(N294)&gt;0.005,TODAY()&gt;K294),TODAY()-K294,""))</f>
        <v/>
      </c>
      <c r="Q294" s="20">
        <f>IF(AND(A294="",F294=""),"",IF(A294="","Nummer fehlt",IF(COUNTIF($A$7:$A$506,A294)&gt;1,"Nummer doppelt",IF(AND(A294&gt;MIN($A$7:$A$506),COUNTIF($A$7:$A$506,A294-1)=0),"Lücke vor dieser Nummer",IF(C294="","Datum fehlt",IF(D294="","Kunde fehlt",IF(ISNA(MATCH(D294,Kunden!$A$6:$A$205,0)),"Kunde nicht in der Liste",IF(AND(M294&lt;&gt;"",L294=""),"Zahlungsdatum fehlt",""))))))))</f>
        <v/>
      </c>
      <c r="R294" s="13" t="n"/>
    </row>
    <row r="295">
      <c r="A295" s="10" t="n"/>
      <c r="B295" s="11">
        <f>IF(A295="","",Einstellungen!$B$4&amp;TEXT(A295,REPT("0",Einstellungen!$B$5)))</f>
        <v/>
      </c>
      <c r="C295" s="12" t="n"/>
      <c r="D295" s="13" t="n"/>
      <c r="E295" s="13" t="n"/>
      <c r="F295" s="14" t="n"/>
      <c r="G295" s="15" t="n"/>
      <c r="H295" s="16">
        <f>IF(F295="","",ROUND(F295*N(G295),2))</f>
        <v/>
      </c>
      <c r="I295" s="16">
        <f>IF(F295="","",F295+N(H295))</f>
        <v/>
      </c>
      <c r="J295" s="17">
        <f>IF(F295="","",IFERROR(IF(INDEX(Kunden!$D$6:$D$205,MATCH(D295,Kunden!$A$6:$A$205,0))="",Einstellungen!$B$6,INDEX(Kunden!$D$6:$D$205,MATCH(D295,Kunden!$A$6:$A$205,0))),Einstellungen!$B$6))</f>
        <v/>
      </c>
      <c r="K295" s="18">
        <f>IF(OR(F295="",C295=""),"",C295+J295)</f>
        <v/>
      </c>
      <c r="L295" s="12" t="n"/>
      <c r="M295" s="19" t="n"/>
      <c r="N295" s="16">
        <f>IF(F295="","",IF(O295="bezahlt",0,I295-N(M295)))</f>
        <v/>
      </c>
      <c r="O295" s="11">
        <f>IF(F295="","",IF(I295&lt;0,IF(OR(L295&lt;&gt;"",M295&lt;&gt;""),"bezahlt","Gutschrift"),IF(OR(L295&lt;&gt;"",M295&lt;&gt;""),IF(OR(M295="",N(M295)&gt;=I295-0.005),"bezahlt","teilbezahlt"),IF(IF(K295="",FALSE,TODAY()&gt;K295),"überfällig","offen"))))</f>
        <v/>
      </c>
      <c r="P295" s="17">
        <f>IF(OR(F295="",K295=""),"",IF(AND(N(N295)&gt;0.005,TODAY()&gt;K295),TODAY()-K295,""))</f>
        <v/>
      </c>
      <c r="Q295" s="20">
        <f>IF(AND(A295="",F295=""),"",IF(A295="","Nummer fehlt",IF(COUNTIF($A$7:$A$506,A295)&gt;1,"Nummer doppelt",IF(AND(A295&gt;MIN($A$7:$A$506),COUNTIF($A$7:$A$506,A295-1)=0),"Lücke vor dieser Nummer",IF(C295="","Datum fehlt",IF(D295="","Kunde fehlt",IF(ISNA(MATCH(D295,Kunden!$A$6:$A$205,0)),"Kunde nicht in der Liste",IF(AND(M295&lt;&gt;"",L295=""),"Zahlungsdatum fehlt",""))))))))</f>
        <v/>
      </c>
      <c r="R295" s="13" t="n"/>
    </row>
    <row r="296">
      <c r="A296" s="10" t="n"/>
      <c r="B296" s="11">
        <f>IF(A296="","",Einstellungen!$B$4&amp;TEXT(A296,REPT("0",Einstellungen!$B$5)))</f>
        <v/>
      </c>
      <c r="C296" s="12" t="n"/>
      <c r="D296" s="13" t="n"/>
      <c r="E296" s="13" t="n"/>
      <c r="F296" s="14" t="n"/>
      <c r="G296" s="15" t="n"/>
      <c r="H296" s="16">
        <f>IF(F296="","",ROUND(F296*N(G296),2))</f>
        <v/>
      </c>
      <c r="I296" s="16">
        <f>IF(F296="","",F296+N(H296))</f>
        <v/>
      </c>
      <c r="J296" s="17">
        <f>IF(F296="","",IFERROR(IF(INDEX(Kunden!$D$6:$D$205,MATCH(D296,Kunden!$A$6:$A$205,0))="",Einstellungen!$B$6,INDEX(Kunden!$D$6:$D$205,MATCH(D296,Kunden!$A$6:$A$205,0))),Einstellungen!$B$6))</f>
        <v/>
      </c>
      <c r="K296" s="18">
        <f>IF(OR(F296="",C296=""),"",C296+J296)</f>
        <v/>
      </c>
      <c r="L296" s="12" t="n"/>
      <c r="M296" s="19" t="n"/>
      <c r="N296" s="16">
        <f>IF(F296="","",IF(O296="bezahlt",0,I296-N(M296)))</f>
        <v/>
      </c>
      <c r="O296" s="11">
        <f>IF(F296="","",IF(I296&lt;0,IF(OR(L296&lt;&gt;"",M296&lt;&gt;""),"bezahlt","Gutschrift"),IF(OR(L296&lt;&gt;"",M296&lt;&gt;""),IF(OR(M296="",N(M296)&gt;=I296-0.005),"bezahlt","teilbezahlt"),IF(IF(K296="",FALSE,TODAY()&gt;K296),"überfällig","offen"))))</f>
        <v/>
      </c>
      <c r="P296" s="17">
        <f>IF(OR(F296="",K296=""),"",IF(AND(N(N296)&gt;0.005,TODAY()&gt;K296),TODAY()-K296,""))</f>
        <v/>
      </c>
      <c r="Q296" s="20">
        <f>IF(AND(A296="",F296=""),"",IF(A296="","Nummer fehlt",IF(COUNTIF($A$7:$A$506,A296)&gt;1,"Nummer doppelt",IF(AND(A296&gt;MIN($A$7:$A$506),COUNTIF($A$7:$A$506,A296-1)=0),"Lücke vor dieser Nummer",IF(C296="","Datum fehlt",IF(D296="","Kunde fehlt",IF(ISNA(MATCH(D296,Kunden!$A$6:$A$205,0)),"Kunde nicht in der Liste",IF(AND(M296&lt;&gt;"",L296=""),"Zahlungsdatum fehlt",""))))))))</f>
        <v/>
      </c>
      <c r="R296" s="13" t="n"/>
    </row>
    <row r="297">
      <c r="A297" s="10" t="n"/>
      <c r="B297" s="11">
        <f>IF(A297="","",Einstellungen!$B$4&amp;TEXT(A297,REPT("0",Einstellungen!$B$5)))</f>
        <v/>
      </c>
      <c r="C297" s="12" t="n"/>
      <c r="D297" s="13" t="n"/>
      <c r="E297" s="13" t="n"/>
      <c r="F297" s="14" t="n"/>
      <c r="G297" s="15" t="n"/>
      <c r="H297" s="16">
        <f>IF(F297="","",ROUND(F297*N(G297),2))</f>
        <v/>
      </c>
      <c r="I297" s="16">
        <f>IF(F297="","",F297+N(H297))</f>
        <v/>
      </c>
      <c r="J297" s="17">
        <f>IF(F297="","",IFERROR(IF(INDEX(Kunden!$D$6:$D$205,MATCH(D297,Kunden!$A$6:$A$205,0))="",Einstellungen!$B$6,INDEX(Kunden!$D$6:$D$205,MATCH(D297,Kunden!$A$6:$A$205,0))),Einstellungen!$B$6))</f>
        <v/>
      </c>
      <c r="K297" s="18">
        <f>IF(OR(F297="",C297=""),"",C297+J297)</f>
        <v/>
      </c>
      <c r="L297" s="12" t="n"/>
      <c r="M297" s="19" t="n"/>
      <c r="N297" s="16">
        <f>IF(F297="","",IF(O297="bezahlt",0,I297-N(M297)))</f>
        <v/>
      </c>
      <c r="O297" s="11">
        <f>IF(F297="","",IF(I297&lt;0,IF(OR(L297&lt;&gt;"",M297&lt;&gt;""),"bezahlt","Gutschrift"),IF(OR(L297&lt;&gt;"",M297&lt;&gt;""),IF(OR(M297="",N(M297)&gt;=I297-0.005),"bezahlt","teilbezahlt"),IF(IF(K297="",FALSE,TODAY()&gt;K297),"überfällig","offen"))))</f>
        <v/>
      </c>
      <c r="P297" s="17">
        <f>IF(OR(F297="",K297=""),"",IF(AND(N(N297)&gt;0.005,TODAY()&gt;K297),TODAY()-K297,""))</f>
        <v/>
      </c>
      <c r="Q297" s="20">
        <f>IF(AND(A297="",F297=""),"",IF(A297="","Nummer fehlt",IF(COUNTIF($A$7:$A$506,A297)&gt;1,"Nummer doppelt",IF(AND(A297&gt;MIN($A$7:$A$506),COUNTIF($A$7:$A$506,A297-1)=0),"Lücke vor dieser Nummer",IF(C297="","Datum fehlt",IF(D297="","Kunde fehlt",IF(ISNA(MATCH(D297,Kunden!$A$6:$A$205,0)),"Kunde nicht in der Liste",IF(AND(M297&lt;&gt;"",L297=""),"Zahlungsdatum fehlt",""))))))))</f>
        <v/>
      </c>
      <c r="R297" s="13" t="n"/>
    </row>
    <row r="298">
      <c r="A298" s="10" t="n"/>
      <c r="B298" s="11">
        <f>IF(A298="","",Einstellungen!$B$4&amp;TEXT(A298,REPT("0",Einstellungen!$B$5)))</f>
        <v/>
      </c>
      <c r="C298" s="12" t="n"/>
      <c r="D298" s="13" t="n"/>
      <c r="E298" s="13" t="n"/>
      <c r="F298" s="14" t="n"/>
      <c r="G298" s="15" t="n"/>
      <c r="H298" s="16">
        <f>IF(F298="","",ROUND(F298*N(G298),2))</f>
        <v/>
      </c>
      <c r="I298" s="16">
        <f>IF(F298="","",F298+N(H298))</f>
        <v/>
      </c>
      <c r="J298" s="17">
        <f>IF(F298="","",IFERROR(IF(INDEX(Kunden!$D$6:$D$205,MATCH(D298,Kunden!$A$6:$A$205,0))="",Einstellungen!$B$6,INDEX(Kunden!$D$6:$D$205,MATCH(D298,Kunden!$A$6:$A$205,0))),Einstellungen!$B$6))</f>
        <v/>
      </c>
      <c r="K298" s="18">
        <f>IF(OR(F298="",C298=""),"",C298+J298)</f>
        <v/>
      </c>
      <c r="L298" s="12" t="n"/>
      <c r="M298" s="19" t="n"/>
      <c r="N298" s="16">
        <f>IF(F298="","",IF(O298="bezahlt",0,I298-N(M298)))</f>
        <v/>
      </c>
      <c r="O298" s="11">
        <f>IF(F298="","",IF(I298&lt;0,IF(OR(L298&lt;&gt;"",M298&lt;&gt;""),"bezahlt","Gutschrift"),IF(OR(L298&lt;&gt;"",M298&lt;&gt;""),IF(OR(M298="",N(M298)&gt;=I298-0.005),"bezahlt","teilbezahlt"),IF(IF(K298="",FALSE,TODAY()&gt;K298),"überfällig","offen"))))</f>
        <v/>
      </c>
      <c r="P298" s="17">
        <f>IF(OR(F298="",K298=""),"",IF(AND(N(N298)&gt;0.005,TODAY()&gt;K298),TODAY()-K298,""))</f>
        <v/>
      </c>
      <c r="Q298" s="20">
        <f>IF(AND(A298="",F298=""),"",IF(A298="","Nummer fehlt",IF(COUNTIF($A$7:$A$506,A298)&gt;1,"Nummer doppelt",IF(AND(A298&gt;MIN($A$7:$A$506),COUNTIF($A$7:$A$506,A298-1)=0),"Lücke vor dieser Nummer",IF(C298="","Datum fehlt",IF(D298="","Kunde fehlt",IF(ISNA(MATCH(D298,Kunden!$A$6:$A$205,0)),"Kunde nicht in der Liste",IF(AND(M298&lt;&gt;"",L298=""),"Zahlungsdatum fehlt",""))))))))</f>
        <v/>
      </c>
      <c r="R298" s="13" t="n"/>
    </row>
    <row r="299">
      <c r="A299" s="10" t="n"/>
      <c r="B299" s="11">
        <f>IF(A299="","",Einstellungen!$B$4&amp;TEXT(A299,REPT("0",Einstellungen!$B$5)))</f>
        <v/>
      </c>
      <c r="C299" s="12" t="n"/>
      <c r="D299" s="13" t="n"/>
      <c r="E299" s="13" t="n"/>
      <c r="F299" s="14" t="n"/>
      <c r="G299" s="15" t="n"/>
      <c r="H299" s="16">
        <f>IF(F299="","",ROUND(F299*N(G299),2))</f>
        <v/>
      </c>
      <c r="I299" s="16">
        <f>IF(F299="","",F299+N(H299))</f>
        <v/>
      </c>
      <c r="J299" s="17">
        <f>IF(F299="","",IFERROR(IF(INDEX(Kunden!$D$6:$D$205,MATCH(D299,Kunden!$A$6:$A$205,0))="",Einstellungen!$B$6,INDEX(Kunden!$D$6:$D$205,MATCH(D299,Kunden!$A$6:$A$205,0))),Einstellungen!$B$6))</f>
        <v/>
      </c>
      <c r="K299" s="18">
        <f>IF(OR(F299="",C299=""),"",C299+J299)</f>
        <v/>
      </c>
      <c r="L299" s="12" t="n"/>
      <c r="M299" s="19" t="n"/>
      <c r="N299" s="16">
        <f>IF(F299="","",IF(O299="bezahlt",0,I299-N(M299)))</f>
        <v/>
      </c>
      <c r="O299" s="11">
        <f>IF(F299="","",IF(I299&lt;0,IF(OR(L299&lt;&gt;"",M299&lt;&gt;""),"bezahlt","Gutschrift"),IF(OR(L299&lt;&gt;"",M299&lt;&gt;""),IF(OR(M299="",N(M299)&gt;=I299-0.005),"bezahlt","teilbezahlt"),IF(IF(K299="",FALSE,TODAY()&gt;K299),"überfällig","offen"))))</f>
        <v/>
      </c>
      <c r="P299" s="17">
        <f>IF(OR(F299="",K299=""),"",IF(AND(N(N299)&gt;0.005,TODAY()&gt;K299),TODAY()-K299,""))</f>
        <v/>
      </c>
      <c r="Q299" s="20">
        <f>IF(AND(A299="",F299=""),"",IF(A299="","Nummer fehlt",IF(COUNTIF($A$7:$A$506,A299)&gt;1,"Nummer doppelt",IF(AND(A299&gt;MIN($A$7:$A$506),COUNTIF($A$7:$A$506,A299-1)=0),"Lücke vor dieser Nummer",IF(C299="","Datum fehlt",IF(D299="","Kunde fehlt",IF(ISNA(MATCH(D299,Kunden!$A$6:$A$205,0)),"Kunde nicht in der Liste",IF(AND(M299&lt;&gt;"",L299=""),"Zahlungsdatum fehlt",""))))))))</f>
        <v/>
      </c>
      <c r="R299" s="13" t="n"/>
    </row>
    <row r="300">
      <c r="A300" s="10" t="n"/>
      <c r="B300" s="11">
        <f>IF(A300="","",Einstellungen!$B$4&amp;TEXT(A300,REPT("0",Einstellungen!$B$5)))</f>
        <v/>
      </c>
      <c r="C300" s="12" t="n"/>
      <c r="D300" s="13" t="n"/>
      <c r="E300" s="13" t="n"/>
      <c r="F300" s="14" t="n"/>
      <c r="G300" s="15" t="n"/>
      <c r="H300" s="16">
        <f>IF(F300="","",ROUND(F300*N(G300),2))</f>
        <v/>
      </c>
      <c r="I300" s="16">
        <f>IF(F300="","",F300+N(H300))</f>
        <v/>
      </c>
      <c r="J300" s="17">
        <f>IF(F300="","",IFERROR(IF(INDEX(Kunden!$D$6:$D$205,MATCH(D300,Kunden!$A$6:$A$205,0))="",Einstellungen!$B$6,INDEX(Kunden!$D$6:$D$205,MATCH(D300,Kunden!$A$6:$A$205,0))),Einstellungen!$B$6))</f>
        <v/>
      </c>
      <c r="K300" s="18">
        <f>IF(OR(F300="",C300=""),"",C300+J300)</f>
        <v/>
      </c>
      <c r="L300" s="12" t="n"/>
      <c r="M300" s="19" t="n"/>
      <c r="N300" s="16">
        <f>IF(F300="","",IF(O300="bezahlt",0,I300-N(M300)))</f>
        <v/>
      </c>
      <c r="O300" s="11">
        <f>IF(F300="","",IF(I300&lt;0,IF(OR(L300&lt;&gt;"",M300&lt;&gt;""),"bezahlt","Gutschrift"),IF(OR(L300&lt;&gt;"",M300&lt;&gt;""),IF(OR(M300="",N(M300)&gt;=I300-0.005),"bezahlt","teilbezahlt"),IF(IF(K300="",FALSE,TODAY()&gt;K300),"überfällig","offen"))))</f>
        <v/>
      </c>
      <c r="P300" s="17">
        <f>IF(OR(F300="",K300=""),"",IF(AND(N(N300)&gt;0.005,TODAY()&gt;K300),TODAY()-K300,""))</f>
        <v/>
      </c>
      <c r="Q300" s="20">
        <f>IF(AND(A300="",F300=""),"",IF(A300="","Nummer fehlt",IF(COUNTIF($A$7:$A$506,A300)&gt;1,"Nummer doppelt",IF(AND(A300&gt;MIN($A$7:$A$506),COUNTIF($A$7:$A$506,A300-1)=0),"Lücke vor dieser Nummer",IF(C300="","Datum fehlt",IF(D300="","Kunde fehlt",IF(ISNA(MATCH(D300,Kunden!$A$6:$A$205,0)),"Kunde nicht in der Liste",IF(AND(M300&lt;&gt;"",L300=""),"Zahlungsdatum fehlt",""))))))))</f>
        <v/>
      </c>
      <c r="R300" s="13" t="n"/>
    </row>
    <row r="301">
      <c r="A301" s="10" t="n"/>
      <c r="B301" s="11">
        <f>IF(A301="","",Einstellungen!$B$4&amp;TEXT(A301,REPT("0",Einstellungen!$B$5)))</f>
        <v/>
      </c>
      <c r="C301" s="12" t="n"/>
      <c r="D301" s="13" t="n"/>
      <c r="E301" s="13" t="n"/>
      <c r="F301" s="14" t="n"/>
      <c r="G301" s="15" t="n"/>
      <c r="H301" s="16">
        <f>IF(F301="","",ROUND(F301*N(G301),2))</f>
        <v/>
      </c>
      <c r="I301" s="16">
        <f>IF(F301="","",F301+N(H301))</f>
        <v/>
      </c>
      <c r="J301" s="17">
        <f>IF(F301="","",IFERROR(IF(INDEX(Kunden!$D$6:$D$205,MATCH(D301,Kunden!$A$6:$A$205,0))="",Einstellungen!$B$6,INDEX(Kunden!$D$6:$D$205,MATCH(D301,Kunden!$A$6:$A$205,0))),Einstellungen!$B$6))</f>
        <v/>
      </c>
      <c r="K301" s="18">
        <f>IF(OR(F301="",C301=""),"",C301+J301)</f>
        <v/>
      </c>
      <c r="L301" s="12" t="n"/>
      <c r="M301" s="19" t="n"/>
      <c r="N301" s="16">
        <f>IF(F301="","",IF(O301="bezahlt",0,I301-N(M301)))</f>
        <v/>
      </c>
      <c r="O301" s="11">
        <f>IF(F301="","",IF(I301&lt;0,IF(OR(L301&lt;&gt;"",M301&lt;&gt;""),"bezahlt","Gutschrift"),IF(OR(L301&lt;&gt;"",M301&lt;&gt;""),IF(OR(M301="",N(M301)&gt;=I301-0.005),"bezahlt","teilbezahlt"),IF(IF(K301="",FALSE,TODAY()&gt;K301),"überfällig","offen"))))</f>
        <v/>
      </c>
      <c r="P301" s="17">
        <f>IF(OR(F301="",K301=""),"",IF(AND(N(N301)&gt;0.005,TODAY()&gt;K301),TODAY()-K301,""))</f>
        <v/>
      </c>
      <c r="Q301" s="20">
        <f>IF(AND(A301="",F301=""),"",IF(A301="","Nummer fehlt",IF(COUNTIF($A$7:$A$506,A301)&gt;1,"Nummer doppelt",IF(AND(A301&gt;MIN($A$7:$A$506),COUNTIF($A$7:$A$506,A301-1)=0),"Lücke vor dieser Nummer",IF(C301="","Datum fehlt",IF(D301="","Kunde fehlt",IF(ISNA(MATCH(D301,Kunden!$A$6:$A$205,0)),"Kunde nicht in der Liste",IF(AND(M301&lt;&gt;"",L301=""),"Zahlungsdatum fehlt",""))))))))</f>
        <v/>
      </c>
      <c r="R301" s="13" t="n"/>
    </row>
    <row r="302">
      <c r="A302" s="10" t="n"/>
      <c r="B302" s="11">
        <f>IF(A302="","",Einstellungen!$B$4&amp;TEXT(A302,REPT("0",Einstellungen!$B$5)))</f>
        <v/>
      </c>
      <c r="C302" s="12" t="n"/>
      <c r="D302" s="13" t="n"/>
      <c r="E302" s="13" t="n"/>
      <c r="F302" s="14" t="n"/>
      <c r="G302" s="15" t="n"/>
      <c r="H302" s="16">
        <f>IF(F302="","",ROUND(F302*N(G302),2))</f>
        <v/>
      </c>
      <c r="I302" s="16">
        <f>IF(F302="","",F302+N(H302))</f>
        <v/>
      </c>
      <c r="J302" s="17">
        <f>IF(F302="","",IFERROR(IF(INDEX(Kunden!$D$6:$D$205,MATCH(D302,Kunden!$A$6:$A$205,0))="",Einstellungen!$B$6,INDEX(Kunden!$D$6:$D$205,MATCH(D302,Kunden!$A$6:$A$205,0))),Einstellungen!$B$6))</f>
        <v/>
      </c>
      <c r="K302" s="18">
        <f>IF(OR(F302="",C302=""),"",C302+J302)</f>
        <v/>
      </c>
      <c r="L302" s="12" t="n"/>
      <c r="M302" s="19" t="n"/>
      <c r="N302" s="16">
        <f>IF(F302="","",IF(O302="bezahlt",0,I302-N(M302)))</f>
        <v/>
      </c>
      <c r="O302" s="11">
        <f>IF(F302="","",IF(I302&lt;0,IF(OR(L302&lt;&gt;"",M302&lt;&gt;""),"bezahlt","Gutschrift"),IF(OR(L302&lt;&gt;"",M302&lt;&gt;""),IF(OR(M302="",N(M302)&gt;=I302-0.005),"bezahlt","teilbezahlt"),IF(IF(K302="",FALSE,TODAY()&gt;K302),"überfällig","offen"))))</f>
        <v/>
      </c>
      <c r="P302" s="17">
        <f>IF(OR(F302="",K302=""),"",IF(AND(N(N302)&gt;0.005,TODAY()&gt;K302),TODAY()-K302,""))</f>
        <v/>
      </c>
      <c r="Q302" s="20">
        <f>IF(AND(A302="",F302=""),"",IF(A302="","Nummer fehlt",IF(COUNTIF($A$7:$A$506,A302)&gt;1,"Nummer doppelt",IF(AND(A302&gt;MIN($A$7:$A$506),COUNTIF($A$7:$A$506,A302-1)=0),"Lücke vor dieser Nummer",IF(C302="","Datum fehlt",IF(D302="","Kunde fehlt",IF(ISNA(MATCH(D302,Kunden!$A$6:$A$205,0)),"Kunde nicht in der Liste",IF(AND(M302&lt;&gt;"",L302=""),"Zahlungsdatum fehlt",""))))))))</f>
        <v/>
      </c>
      <c r="R302" s="13" t="n"/>
    </row>
    <row r="303">
      <c r="A303" s="10" t="n"/>
      <c r="B303" s="11">
        <f>IF(A303="","",Einstellungen!$B$4&amp;TEXT(A303,REPT("0",Einstellungen!$B$5)))</f>
        <v/>
      </c>
      <c r="C303" s="12" t="n"/>
      <c r="D303" s="13" t="n"/>
      <c r="E303" s="13" t="n"/>
      <c r="F303" s="14" t="n"/>
      <c r="G303" s="15" t="n"/>
      <c r="H303" s="16">
        <f>IF(F303="","",ROUND(F303*N(G303),2))</f>
        <v/>
      </c>
      <c r="I303" s="16">
        <f>IF(F303="","",F303+N(H303))</f>
        <v/>
      </c>
      <c r="J303" s="17">
        <f>IF(F303="","",IFERROR(IF(INDEX(Kunden!$D$6:$D$205,MATCH(D303,Kunden!$A$6:$A$205,0))="",Einstellungen!$B$6,INDEX(Kunden!$D$6:$D$205,MATCH(D303,Kunden!$A$6:$A$205,0))),Einstellungen!$B$6))</f>
        <v/>
      </c>
      <c r="K303" s="18">
        <f>IF(OR(F303="",C303=""),"",C303+J303)</f>
        <v/>
      </c>
      <c r="L303" s="12" t="n"/>
      <c r="M303" s="19" t="n"/>
      <c r="N303" s="16">
        <f>IF(F303="","",IF(O303="bezahlt",0,I303-N(M303)))</f>
        <v/>
      </c>
      <c r="O303" s="11">
        <f>IF(F303="","",IF(I303&lt;0,IF(OR(L303&lt;&gt;"",M303&lt;&gt;""),"bezahlt","Gutschrift"),IF(OR(L303&lt;&gt;"",M303&lt;&gt;""),IF(OR(M303="",N(M303)&gt;=I303-0.005),"bezahlt","teilbezahlt"),IF(IF(K303="",FALSE,TODAY()&gt;K303),"überfällig","offen"))))</f>
        <v/>
      </c>
      <c r="P303" s="17">
        <f>IF(OR(F303="",K303=""),"",IF(AND(N(N303)&gt;0.005,TODAY()&gt;K303),TODAY()-K303,""))</f>
        <v/>
      </c>
      <c r="Q303" s="20">
        <f>IF(AND(A303="",F303=""),"",IF(A303="","Nummer fehlt",IF(COUNTIF($A$7:$A$506,A303)&gt;1,"Nummer doppelt",IF(AND(A303&gt;MIN($A$7:$A$506),COUNTIF($A$7:$A$506,A303-1)=0),"Lücke vor dieser Nummer",IF(C303="","Datum fehlt",IF(D303="","Kunde fehlt",IF(ISNA(MATCH(D303,Kunden!$A$6:$A$205,0)),"Kunde nicht in der Liste",IF(AND(M303&lt;&gt;"",L303=""),"Zahlungsdatum fehlt",""))))))))</f>
        <v/>
      </c>
      <c r="R303" s="13" t="n"/>
    </row>
    <row r="304">
      <c r="A304" s="10" t="n"/>
      <c r="B304" s="11">
        <f>IF(A304="","",Einstellungen!$B$4&amp;TEXT(A304,REPT("0",Einstellungen!$B$5)))</f>
        <v/>
      </c>
      <c r="C304" s="12" t="n"/>
      <c r="D304" s="13" t="n"/>
      <c r="E304" s="13" t="n"/>
      <c r="F304" s="14" t="n"/>
      <c r="G304" s="15" t="n"/>
      <c r="H304" s="16">
        <f>IF(F304="","",ROUND(F304*N(G304),2))</f>
        <v/>
      </c>
      <c r="I304" s="16">
        <f>IF(F304="","",F304+N(H304))</f>
        <v/>
      </c>
      <c r="J304" s="17">
        <f>IF(F304="","",IFERROR(IF(INDEX(Kunden!$D$6:$D$205,MATCH(D304,Kunden!$A$6:$A$205,0))="",Einstellungen!$B$6,INDEX(Kunden!$D$6:$D$205,MATCH(D304,Kunden!$A$6:$A$205,0))),Einstellungen!$B$6))</f>
        <v/>
      </c>
      <c r="K304" s="18">
        <f>IF(OR(F304="",C304=""),"",C304+J304)</f>
        <v/>
      </c>
      <c r="L304" s="12" t="n"/>
      <c r="M304" s="19" t="n"/>
      <c r="N304" s="16">
        <f>IF(F304="","",IF(O304="bezahlt",0,I304-N(M304)))</f>
        <v/>
      </c>
      <c r="O304" s="11">
        <f>IF(F304="","",IF(I304&lt;0,IF(OR(L304&lt;&gt;"",M304&lt;&gt;""),"bezahlt","Gutschrift"),IF(OR(L304&lt;&gt;"",M304&lt;&gt;""),IF(OR(M304="",N(M304)&gt;=I304-0.005),"bezahlt","teilbezahlt"),IF(IF(K304="",FALSE,TODAY()&gt;K304),"überfällig","offen"))))</f>
        <v/>
      </c>
      <c r="P304" s="17">
        <f>IF(OR(F304="",K304=""),"",IF(AND(N(N304)&gt;0.005,TODAY()&gt;K304),TODAY()-K304,""))</f>
        <v/>
      </c>
      <c r="Q304" s="20">
        <f>IF(AND(A304="",F304=""),"",IF(A304="","Nummer fehlt",IF(COUNTIF($A$7:$A$506,A304)&gt;1,"Nummer doppelt",IF(AND(A304&gt;MIN($A$7:$A$506),COUNTIF($A$7:$A$506,A304-1)=0),"Lücke vor dieser Nummer",IF(C304="","Datum fehlt",IF(D304="","Kunde fehlt",IF(ISNA(MATCH(D304,Kunden!$A$6:$A$205,0)),"Kunde nicht in der Liste",IF(AND(M304&lt;&gt;"",L304=""),"Zahlungsdatum fehlt",""))))))))</f>
        <v/>
      </c>
      <c r="R304" s="13" t="n"/>
    </row>
    <row r="305">
      <c r="A305" s="10" t="n"/>
      <c r="B305" s="11">
        <f>IF(A305="","",Einstellungen!$B$4&amp;TEXT(A305,REPT("0",Einstellungen!$B$5)))</f>
        <v/>
      </c>
      <c r="C305" s="12" t="n"/>
      <c r="D305" s="13" t="n"/>
      <c r="E305" s="13" t="n"/>
      <c r="F305" s="14" t="n"/>
      <c r="G305" s="15" t="n"/>
      <c r="H305" s="16">
        <f>IF(F305="","",ROUND(F305*N(G305),2))</f>
        <v/>
      </c>
      <c r="I305" s="16">
        <f>IF(F305="","",F305+N(H305))</f>
        <v/>
      </c>
      <c r="J305" s="17">
        <f>IF(F305="","",IFERROR(IF(INDEX(Kunden!$D$6:$D$205,MATCH(D305,Kunden!$A$6:$A$205,0))="",Einstellungen!$B$6,INDEX(Kunden!$D$6:$D$205,MATCH(D305,Kunden!$A$6:$A$205,0))),Einstellungen!$B$6))</f>
        <v/>
      </c>
      <c r="K305" s="18">
        <f>IF(OR(F305="",C305=""),"",C305+J305)</f>
        <v/>
      </c>
      <c r="L305" s="12" t="n"/>
      <c r="M305" s="19" t="n"/>
      <c r="N305" s="16">
        <f>IF(F305="","",IF(O305="bezahlt",0,I305-N(M305)))</f>
        <v/>
      </c>
      <c r="O305" s="11">
        <f>IF(F305="","",IF(I305&lt;0,IF(OR(L305&lt;&gt;"",M305&lt;&gt;""),"bezahlt","Gutschrift"),IF(OR(L305&lt;&gt;"",M305&lt;&gt;""),IF(OR(M305="",N(M305)&gt;=I305-0.005),"bezahlt","teilbezahlt"),IF(IF(K305="",FALSE,TODAY()&gt;K305),"überfällig","offen"))))</f>
        <v/>
      </c>
      <c r="P305" s="17">
        <f>IF(OR(F305="",K305=""),"",IF(AND(N(N305)&gt;0.005,TODAY()&gt;K305),TODAY()-K305,""))</f>
        <v/>
      </c>
      <c r="Q305" s="20">
        <f>IF(AND(A305="",F305=""),"",IF(A305="","Nummer fehlt",IF(COUNTIF($A$7:$A$506,A305)&gt;1,"Nummer doppelt",IF(AND(A305&gt;MIN($A$7:$A$506),COUNTIF($A$7:$A$506,A305-1)=0),"Lücke vor dieser Nummer",IF(C305="","Datum fehlt",IF(D305="","Kunde fehlt",IF(ISNA(MATCH(D305,Kunden!$A$6:$A$205,0)),"Kunde nicht in der Liste",IF(AND(M305&lt;&gt;"",L305=""),"Zahlungsdatum fehlt",""))))))))</f>
        <v/>
      </c>
      <c r="R305" s="13" t="n"/>
    </row>
    <row r="306">
      <c r="A306" s="10" t="n"/>
      <c r="B306" s="11">
        <f>IF(A306="","",Einstellungen!$B$4&amp;TEXT(A306,REPT("0",Einstellungen!$B$5)))</f>
        <v/>
      </c>
      <c r="C306" s="12" t="n"/>
      <c r="D306" s="13" t="n"/>
      <c r="E306" s="13" t="n"/>
      <c r="F306" s="14" t="n"/>
      <c r="G306" s="15" t="n"/>
      <c r="H306" s="16">
        <f>IF(F306="","",ROUND(F306*N(G306),2))</f>
        <v/>
      </c>
      <c r="I306" s="16">
        <f>IF(F306="","",F306+N(H306))</f>
        <v/>
      </c>
      <c r="J306" s="17">
        <f>IF(F306="","",IFERROR(IF(INDEX(Kunden!$D$6:$D$205,MATCH(D306,Kunden!$A$6:$A$205,0))="",Einstellungen!$B$6,INDEX(Kunden!$D$6:$D$205,MATCH(D306,Kunden!$A$6:$A$205,0))),Einstellungen!$B$6))</f>
        <v/>
      </c>
      <c r="K306" s="18">
        <f>IF(OR(F306="",C306=""),"",C306+J306)</f>
        <v/>
      </c>
      <c r="L306" s="12" t="n"/>
      <c r="M306" s="19" t="n"/>
      <c r="N306" s="16">
        <f>IF(F306="","",IF(O306="bezahlt",0,I306-N(M306)))</f>
        <v/>
      </c>
      <c r="O306" s="11">
        <f>IF(F306="","",IF(I306&lt;0,IF(OR(L306&lt;&gt;"",M306&lt;&gt;""),"bezahlt","Gutschrift"),IF(OR(L306&lt;&gt;"",M306&lt;&gt;""),IF(OR(M306="",N(M306)&gt;=I306-0.005),"bezahlt","teilbezahlt"),IF(IF(K306="",FALSE,TODAY()&gt;K306),"überfällig","offen"))))</f>
        <v/>
      </c>
      <c r="P306" s="17">
        <f>IF(OR(F306="",K306=""),"",IF(AND(N(N306)&gt;0.005,TODAY()&gt;K306),TODAY()-K306,""))</f>
        <v/>
      </c>
      <c r="Q306" s="20">
        <f>IF(AND(A306="",F306=""),"",IF(A306="","Nummer fehlt",IF(COUNTIF($A$7:$A$506,A306)&gt;1,"Nummer doppelt",IF(AND(A306&gt;MIN($A$7:$A$506),COUNTIF($A$7:$A$506,A306-1)=0),"Lücke vor dieser Nummer",IF(C306="","Datum fehlt",IF(D306="","Kunde fehlt",IF(ISNA(MATCH(D306,Kunden!$A$6:$A$205,0)),"Kunde nicht in der Liste",IF(AND(M306&lt;&gt;"",L306=""),"Zahlungsdatum fehlt",""))))))))</f>
        <v/>
      </c>
      <c r="R306" s="13" t="n"/>
    </row>
    <row r="307">
      <c r="A307" s="10" t="n"/>
      <c r="B307" s="11">
        <f>IF(A307="","",Einstellungen!$B$4&amp;TEXT(A307,REPT("0",Einstellungen!$B$5)))</f>
        <v/>
      </c>
      <c r="C307" s="12" t="n"/>
      <c r="D307" s="13" t="n"/>
      <c r="E307" s="13" t="n"/>
      <c r="F307" s="14" t="n"/>
      <c r="G307" s="15" t="n"/>
      <c r="H307" s="16">
        <f>IF(F307="","",ROUND(F307*N(G307),2))</f>
        <v/>
      </c>
      <c r="I307" s="16">
        <f>IF(F307="","",F307+N(H307))</f>
        <v/>
      </c>
      <c r="J307" s="17">
        <f>IF(F307="","",IFERROR(IF(INDEX(Kunden!$D$6:$D$205,MATCH(D307,Kunden!$A$6:$A$205,0))="",Einstellungen!$B$6,INDEX(Kunden!$D$6:$D$205,MATCH(D307,Kunden!$A$6:$A$205,0))),Einstellungen!$B$6))</f>
        <v/>
      </c>
      <c r="K307" s="18">
        <f>IF(OR(F307="",C307=""),"",C307+J307)</f>
        <v/>
      </c>
      <c r="L307" s="12" t="n"/>
      <c r="M307" s="19" t="n"/>
      <c r="N307" s="16">
        <f>IF(F307="","",IF(O307="bezahlt",0,I307-N(M307)))</f>
        <v/>
      </c>
      <c r="O307" s="11">
        <f>IF(F307="","",IF(I307&lt;0,IF(OR(L307&lt;&gt;"",M307&lt;&gt;""),"bezahlt","Gutschrift"),IF(OR(L307&lt;&gt;"",M307&lt;&gt;""),IF(OR(M307="",N(M307)&gt;=I307-0.005),"bezahlt","teilbezahlt"),IF(IF(K307="",FALSE,TODAY()&gt;K307),"überfällig","offen"))))</f>
        <v/>
      </c>
      <c r="P307" s="17">
        <f>IF(OR(F307="",K307=""),"",IF(AND(N(N307)&gt;0.005,TODAY()&gt;K307),TODAY()-K307,""))</f>
        <v/>
      </c>
      <c r="Q307" s="20">
        <f>IF(AND(A307="",F307=""),"",IF(A307="","Nummer fehlt",IF(COUNTIF($A$7:$A$506,A307)&gt;1,"Nummer doppelt",IF(AND(A307&gt;MIN($A$7:$A$506),COUNTIF($A$7:$A$506,A307-1)=0),"Lücke vor dieser Nummer",IF(C307="","Datum fehlt",IF(D307="","Kunde fehlt",IF(ISNA(MATCH(D307,Kunden!$A$6:$A$205,0)),"Kunde nicht in der Liste",IF(AND(M307&lt;&gt;"",L307=""),"Zahlungsdatum fehlt",""))))))))</f>
        <v/>
      </c>
      <c r="R307" s="13" t="n"/>
    </row>
    <row r="308">
      <c r="A308" s="10" t="n"/>
      <c r="B308" s="11">
        <f>IF(A308="","",Einstellungen!$B$4&amp;TEXT(A308,REPT("0",Einstellungen!$B$5)))</f>
        <v/>
      </c>
      <c r="C308" s="12" t="n"/>
      <c r="D308" s="13" t="n"/>
      <c r="E308" s="13" t="n"/>
      <c r="F308" s="14" t="n"/>
      <c r="G308" s="15" t="n"/>
      <c r="H308" s="16">
        <f>IF(F308="","",ROUND(F308*N(G308),2))</f>
        <v/>
      </c>
      <c r="I308" s="16">
        <f>IF(F308="","",F308+N(H308))</f>
        <v/>
      </c>
      <c r="J308" s="17">
        <f>IF(F308="","",IFERROR(IF(INDEX(Kunden!$D$6:$D$205,MATCH(D308,Kunden!$A$6:$A$205,0))="",Einstellungen!$B$6,INDEX(Kunden!$D$6:$D$205,MATCH(D308,Kunden!$A$6:$A$205,0))),Einstellungen!$B$6))</f>
        <v/>
      </c>
      <c r="K308" s="18">
        <f>IF(OR(F308="",C308=""),"",C308+J308)</f>
        <v/>
      </c>
      <c r="L308" s="12" t="n"/>
      <c r="M308" s="19" t="n"/>
      <c r="N308" s="16">
        <f>IF(F308="","",IF(O308="bezahlt",0,I308-N(M308)))</f>
        <v/>
      </c>
      <c r="O308" s="11">
        <f>IF(F308="","",IF(I308&lt;0,IF(OR(L308&lt;&gt;"",M308&lt;&gt;""),"bezahlt","Gutschrift"),IF(OR(L308&lt;&gt;"",M308&lt;&gt;""),IF(OR(M308="",N(M308)&gt;=I308-0.005),"bezahlt","teilbezahlt"),IF(IF(K308="",FALSE,TODAY()&gt;K308),"überfällig","offen"))))</f>
        <v/>
      </c>
      <c r="P308" s="17">
        <f>IF(OR(F308="",K308=""),"",IF(AND(N(N308)&gt;0.005,TODAY()&gt;K308),TODAY()-K308,""))</f>
        <v/>
      </c>
      <c r="Q308" s="20">
        <f>IF(AND(A308="",F308=""),"",IF(A308="","Nummer fehlt",IF(COUNTIF($A$7:$A$506,A308)&gt;1,"Nummer doppelt",IF(AND(A308&gt;MIN($A$7:$A$506),COUNTIF($A$7:$A$506,A308-1)=0),"Lücke vor dieser Nummer",IF(C308="","Datum fehlt",IF(D308="","Kunde fehlt",IF(ISNA(MATCH(D308,Kunden!$A$6:$A$205,0)),"Kunde nicht in der Liste",IF(AND(M308&lt;&gt;"",L308=""),"Zahlungsdatum fehlt",""))))))))</f>
        <v/>
      </c>
      <c r="R308" s="13" t="n"/>
    </row>
    <row r="309">
      <c r="A309" s="10" t="n"/>
      <c r="B309" s="11">
        <f>IF(A309="","",Einstellungen!$B$4&amp;TEXT(A309,REPT("0",Einstellungen!$B$5)))</f>
        <v/>
      </c>
      <c r="C309" s="12" t="n"/>
      <c r="D309" s="13" t="n"/>
      <c r="E309" s="13" t="n"/>
      <c r="F309" s="14" t="n"/>
      <c r="G309" s="15" t="n"/>
      <c r="H309" s="16">
        <f>IF(F309="","",ROUND(F309*N(G309),2))</f>
        <v/>
      </c>
      <c r="I309" s="16">
        <f>IF(F309="","",F309+N(H309))</f>
        <v/>
      </c>
      <c r="J309" s="17">
        <f>IF(F309="","",IFERROR(IF(INDEX(Kunden!$D$6:$D$205,MATCH(D309,Kunden!$A$6:$A$205,0))="",Einstellungen!$B$6,INDEX(Kunden!$D$6:$D$205,MATCH(D309,Kunden!$A$6:$A$205,0))),Einstellungen!$B$6))</f>
        <v/>
      </c>
      <c r="K309" s="18">
        <f>IF(OR(F309="",C309=""),"",C309+J309)</f>
        <v/>
      </c>
      <c r="L309" s="12" t="n"/>
      <c r="M309" s="19" t="n"/>
      <c r="N309" s="16">
        <f>IF(F309="","",IF(O309="bezahlt",0,I309-N(M309)))</f>
        <v/>
      </c>
      <c r="O309" s="11">
        <f>IF(F309="","",IF(I309&lt;0,IF(OR(L309&lt;&gt;"",M309&lt;&gt;""),"bezahlt","Gutschrift"),IF(OR(L309&lt;&gt;"",M309&lt;&gt;""),IF(OR(M309="",N(M309)&gt;=I309-0.005),"bezahlt","teilbezahlt"),IF(IF(K309="",FALSE,TODAY()&gt;K309),"überfällig","offen"))))</f>
        <v/>
      </c>
      <c r="P309" s="17">
        <f>IF(OR(F309="",K309=""),"",IF(AND(N(N309)&gt;0.005,TODAY()&gt;K309),TODAY()-K309,""))</f>
        <v/>
      </c>
      <c r="Q309" s="20">
        <f>IF(AND(A309="",F309=""),"",IF(A309="","Nummer fehlt",IF(COUNTIF($A$7:$A$506,A309)&gt;1,"Nummer doppelt",IF(AND(A309&gt;MIN($A$7:$A$506),COUNTIF($A$7:$A$506,A309-1)=0),"Lücke vor dieser Nummer",IF(C309="","Datum fehlt",IF(D309="","Kunde fehlt",IF(ISNA(MATCH(D309,Kunden!$A$6:$A$205,0)),"Kunde nicht in der Liste",IF(AND(M309&lt;&gt;"",L309=""),"Zahlungsdatum fehlt",""))))))))</f>
        <v/>
      </c>
      <c r="R309" s="13" t="n"/>
    </row>
    <row r="310">
      <c r="A310" s="10" t="n"/>
      <c r="B310" s="11">
        <f>IF(A310="","",Einstellungen!$B$4&amp;TEXT(A310,REPT("0",Einstellungen!$B$5)))</f>
        <v/>
      </c>
      <c r="C310" s="12" t="n"/>
      <c r="D310" s="13" t="n"/>
      <c r="E310" s="13" t="n"/>
      <c r="F310" s="14" t="n"/>
      <c r="G310" s="15" t="n"/>
      <c r="H310" s="16">
        <f>IF(F310="","",ROUND(F310*N(G310),2))</f>
        <v/>
      </c>
      <c r="I310" s="16">
        <f>IF(F310="","",F310+N(H310))</f>
        <v/>
      </c>
      <c r="J310" s="17">
        <f>IF(F310="","",IFERROR(IF(INDEX(Kunden!$D$6:$D$205,MATCH(D310,Kunden!$A$6:$A$205,0))="",Einstellungen!$B$6,INDEX(Kunden!$D$6:$D$205,MATCH(D310,Kunden!$A$6:$A$205,0))),Einstellungen!$B$6))</f>
        <v/>
      </c>
      <c r="K310" s="18">
        <f>IF(OR(F310="",C310=""),"",C310+J310)</f>
        <v/>
      </c>
      <c r="L310" s="12" t="n"/>
      <c r="M310" s="19" t="n"/>
      <c r="N310" s="16">
        <f>IF(F310="","",IF(O310="bezahlt",0,I310-N(M310)))</f>
        <v/>
      </c>
      <c r="O310" s="11">
        <f>IF(F310="","",IF(I310&lt;0,IF(OR(L310&lt;&gt;"",M310&lt;&gt;""),"bezahlt","Gutschrift"),IF(OR(L310&lt;&gt;"",M310&lt;&gt;""),IF(OR(M310="",N(M310)&gt;=I310-0.005),"bezahlt","teilbezahlt"),IF(IF(K310="",FALSE,TODAY()&gt;K310),"überfällig","offen"))))</f>
        <v/>
      </c>
      <c r="P310" s="17">
        <f>IF(OR(F310="",K310=""),"",IF(AND(N(N310)&gt;0.005,TODAY()&gt;K310),TODAY()-K310,""))</f>
        <v/>
      </c>
      <c r="Q310" s="20">
        <f>IF(AND(A310="",F310=""),"",IF(A310="","Nummer fehlt",IF(COUNTIF($A$7:$A$506,A310)&gt;1,"Nummer doppelt",IF(AND(A310&gt;MIN($A$7:$A$506),COUNTIF($A$7:$A$506,A310-1)=0),"Lücke vor dieser Nummer",IF(C310="","Datum fehlt",IF(D310="","Kunde fehlt",IF(ISNA(MATCH(D310,Kunden!$A$6:$A$205,0)),"Kunde nicht in der Liste",IF(AND(M310&lt;&gt;"",L310=""),"Zahlungsdatum fehlt",""))))))))</f>
        <v/>
      </c>
      <c r="R310" s="13" t="n"/>
    </row>
    <row r="311">
      <c r="A311" s="10" t="n"/>
      <c r="B311" s="11">
        <f>IF(A311="","",Einstellungen!$B$4&amp;TEXT(A311,REPT("0",Einstellungen!$B$5)))</f>
        <v/>
      </c>
      <c r="C311" s="12" t="n"/>
      <c r="D311" s="13" t="n"/>
      <c r="E311" s="13" t="n"/>
      <c r="F311" s="14" t="n"/>
      <c r="G311" s="15" t="n"/>
      <c r="H311" s="16">
        <f>IF(F311="","",ROUND(F311*N(G311),2))</f>
        <v/>
      </c>
      <c r="I311" s="16">
        <f>IF(F311="","",F311+N(H311))</f>
        <v/>
      </c>
      <c r="J311" s="17">
        <f>IF(F311="","",IFERROR(IF(INDEX(Kunden!$D$6:$D$205,MATCH(D311,Kunden!$A$6:$A$205,0))="",Einstellungen!$B$6,INDEX(Kunden!$D$6:$D$205,MATCH(D311,Kunden!$A$6:$A$205,0))),Einstellungen!$B$6))</f>
        <v/>
      </c>
      <c r="K311" s="18">
        <f>IF(OR(F311="",C311=""),"",C311+J311)</f>
        <v/>
      </c>
      <c r="L311" s="12" t="n"/>
      <c r="M311" s="19" t="n"/>
      <c r="N311" s="16">
        <f>IF(F311="","",IF(O311="bezahlt",0,I311-N(M311)))</f>
        <v/>
      </c>
      <c r="O311" s="11">
        <f>IF(F311="","",IF(I311&lt;0,IF(OR(L311&lt;&gt;"",M311&lt;&gt;""),"bezahlt","Gutschrift"),IF(OR(L311&lt;&gt;"",M311&lt;&gt;""),IF(OR(M311="",N(M311)&gt;=I311-0.005),"bezahlt","teilbezahlt"),IF(IF(K311="",FALSE,TODAY()&gt;K311),"überfällig","offen"))))</f>
        <v/>
      </c>
      <c r="P311" s="17">
        <f>IF(OR(F311="",K311=""),"",IF(AND(N(N311)&gt;0.005,TODAY()&gt;K311),TODAY()-K311,""))</f>
        <v/>
      </c>
      <c r="Q311" s="20">
        <f>IF(AND(A311="",F311=""),"",IF(A311="","Nummer fehlt",IF(COUNTIF($A$7:$A$506,A311)&gt;1,"Nummer doppelt",IF(AND(A311&gt;MIN($A$7:$A$506),COUNTIF($A$7:$A$506,A311-1)=0),"Lücke vor dieser Nummer",IF(C311="","Datum fehlt",IF(D311="","Kunde fehlt",IF(ISNA(MATCH(D311,Kunden!$A$6:$A$205,0)),"Kunde nicht in der Liste",IF(AND(M311&lt;&gt;"",L311=""),"Zahlungsdatum fehlt",""))))))))</f>
        <v/>
      </c>
      <c r="R311" s="13" t="n"/>
    </row>
    <row r="312">
      <c r="A312" s="10" t="n"/>
      <c r="B312" s="11">
        <f>IF(A312="","",Einstellungen!$B$4&amp;TEXT(A312,REPT("0",Einstellungen!$B$5)))</f>
        <v/>
      </c>
      <c r="C312" s="12" t="n"/>
      <c r="D312" s="13" t="n"/>
      <c r="E312" s="13" t="n"/>
      <c r="F312" s="14" t="n"/>
      <c r="G312" s="15" t="n"/>
      <c r="H312" s="16">
        <f>IF(F312="","",ROUND(F312*N(G312),2))</f>
        <v/>
      </c>
      <c r="I312" s="16">
        <f>IF(F312="","",F312+N(H312))</f>
        <v/>
      </c>
      <c r="J312" s="17">
        <f>IF(F312="","",IFERROR(IF(INDEX(Kunden!$D$6:$D$205,MATCH(D312,Kunden!$A$6:$A$205,0))="",Einstellungen!$B$6,INDEX(Kunden!$D$6:$D$205,MATCH(D312,Kunden!$A$6:$A$205,0))),Einstellungen!$B$6))</f>
        <v/>
      </c>
      <c r="K312" s="18">
        <f>IF(OR(F312="",C312=""),"",C312+J312)</f>
        <v/>
      </c>
      <c r="L312" s="12" t="n"/>
      <c r="M312" s="19" t="n"/>
      <c r="N312" s="16">
        <f>IF(F312="","",IF(O312="bezahlt",0,I312-N(M312)))</f>
        <v/>
      </c>
      <c r="O312" s="11">
        <f>IF(F312="","",IF(I312&lt;0,IF(OR(L312&lt;&gt;"",M312&lt;&gt;""),"bezahlt","Gutschrift"),IF(OR(L312&lt;&gt;"",M312&lt;&gt;""),IF(OR(M312="",N(M312)&gt;=I312-0.005),"bezahlt","teilbezahlt"),IF(IF(K312="",FALSE,TODAY()&gt;K312),"überfällig","offen"))))</f>
        <v/>
      </c>
      <c r="P312" s="17">
        <f>IF(OR(F312="",K312=""),"",IF(AND(N(N312)&gt;0.005,TODAY()&gt;K312),TODAY()-K312,""))</f>
        <v/>
      </c>
      <c r="Q312" s="20">
        <f>IF(AND(A312="",F312=""),"",IF(A312="","Nummer fehlt",IF(COUNTIF($A$7:$A$506,A312)&gt;1,"Nummer doppelt",IF(AND(A312&gt;MIN($A$7:$A$506),COUNTIF($A$7:$A$506,A312-1)=0),"Lücke vor dieser Nummer",IF(C312="","Datum fehlt",IF(D312="","Kunde fehlt",IF(ISNA(MATCH(D312,Kunden!$A$6:$A$205,0)),"Kunde nicht in der Liste",IF(AND(M312&lt;&gt;"",L312=""),"Zahlungsdatum fehlt",""))))))))</f>
        <v/>
      </c>
      <c r="R312" s="13" t="n"/>
    </row>
    <row r="313">
      <c r="A313" s="10" t="n"/>
      <c r="B313" s="11">
        <f>IF(A313="","",Einstellungen!$B$4&amp;TEXT(A313,REPT("0",Einstellungen!$B$5)))</f>
        <v/>
      </c>
      <c r="C313" s="12" t="n"/>
      <c r="D313" s="13" t="n"/>
      <c r="E313" s="13" t="n"/>
      <c r="F313" s="14" t="n"/>
      <c r="G313" s="15" t="n"/>
      <c r="H313" s="16">
        <f>IF(F313="","",ROUND(F313*N(G313),2))</f>
        <v/>
      </c>
      <c r="I313" s="16">
        <f>IF(F313="","",F313+N(H313))</f>
        <v/>
      </c>
      <c r="J313" s="17">
        <f>IF(F313="","",IFERROR(IF(INDEX(Kunden!$D$6:$D$205,MATCH(D313,Kunden!$A$6:$A$205,0))="",Einstellungen!$B$6,INDEX(Kunden!$D$6:$D$205,MATCH(D313,Kunden!$A$6:$A$205,0))),Einstellungen!$B$6))</f>
        <v/>
      </c>
      <c r="K313" s="18">
        <f>IF(OR(F313="",C313=""),"",C313+J313)</f>
        <v/>
      </c>
      <c r="L313" s="12" t="n"/>
      <c r="M313" s="19" t="n"/>
      <c r="N313" s="16">
        <f>IF(F313="","",IF(O313="bezahlt",0,I313-N(M313)))</f>
        <v/>
      </c>
      <c r="O313" s="11">
        <f>IF(F313="","",IF(I313&lt;0,IF(OR(L313&lt;&gt;"",M313&lt;&gt;""),"bezahlt","Gutschrift"),IF(OR(L313&lt;&gt;"",M313&lt;&gt;""),IF(OR(M313="",N(M313)&gt;=I313-0.005),"bezahlt","teilbezahlt"),IF(IF(K313="",FALSE,TODAY()&gt;K313),"überfällig","offen"))))</f>
        <v/>
      </c>
      <c r="P313" s="17">
        <f>IF(OR(F313="",K313=""),"",IF(AND(N(N313)&gt;0.005,TODAY()&gt;K313),TODAY()-K313,""))</f>
        <v/>
      </c>
      <c r="Q313" s="20">
        <f>IF(AND(A313="",F313=""),"",IF(A313="","Nummer fehlt",IF(COUNTIF($A$7:$A$506,A313)&gt;1,"Nummer doppelt",IF(AND(A313&gt;MIN($A$7:$A$506),COUNTIF($A$7:$A$506,A313-1)=0),"Lücke vor dieser Nummer",IF(C313="","Datum fehlt",IF(D313="","Kunde fehlt",IF(ISNA(MATCH(D313,Kunden!$A$6:$A$205,0)),"Kunde nicht in der Liste",IF(AND(M313&lt;&gt;"",L313=""),"Zahlungsdatum fehlt",""))))))))</f>
        <v/>
      </c>
      <c r="R313" s="13" t="n"/>
    </row>
    <row r="314">
      <c r="A314" s="10" t="n"/>
      <c r="B314" s="11">
        <f>IF(A314="","",Einstellungen!$B$4&amp;TEXT(A314,REPT("0",Einstellungen!$B$5)))</f>
        <v/>
      </c>
      <c r="C314" s="12" t="n"/>
      <c r="D314" s="13" t="n"/>
      <c r="E314" s="13" t="n"/>
      <c r="F314" s="14" t="n"/>
      <c r="G314" s="15" t="n"/>
      <c r="H314" s="16">
        <f>IF(F314="","",ROUND(F314*N(G314),2))</f>
        <v/>
      </c>
      <c r="I314" s="16">
        <f>IF(F314="","",F314+N(H314))</f>
        <v/>
      </c>
      <c r="J314" s="17">
        <f>IF(F314="","",IFERROR(IF(INDEX(Kunden!$D$6:$D$205,MATCH(D314,Kunden!$A$6:$A$205,0))="",Einstellungen!$B$6,INDEX(Kunden!$D$6:$D$205,MATCH(D314,Kunden!$A$6:$A$205,0))),Einstellungen!$B$6))</f>
        <v/>
      </c>
      <c r="K314" s="18">
        <f>IF(OR(F314="",C314=""),"",C314+J314)</f>
        <v/>
      </c>
      <c r="L314" s="12" t="n"/>
      <c r="M314" s="19" t="n"/>
      <c r="N314" s="16">
        <f>IF(F314="","",IF(O314="bezahlt",0,I314-N(M314)))</f>
        <v/>
      </c>
      <c r="O314" s="11">
        <f>IF(F314="","",IF(I314&lt;0,IF(OR(L314&lt;&gt;"",M314&lt;&gt;""),"bezahlt","Gutschrift"),IF(OR(L314&lt;&gt;"",M314&lt;&gt;""),IF(OR(M314="",N(M314)&gt;=I314-0.005),"bezahlt","teilbezahlt"),IF(IF(K314="",FALSE,TODAY()&gt;K314),"überfällig","offen"))))</f>
        <v/>
      </c>
      <c r="P314" s="17">
        <f>IF(OR(F314="",K314=""),"",IF(AND(N(N314)&gt;0.005,TODAY()&gt;K314),TODAY()-K314,""))</f>
        <v/>
      </c>
      <c r="Q314" s="20">
        <f>IF(AND(A314="",F314=""),"",IF(A314="","Nummer fehlt",IF(COUNTIF($A$7:$A$506,A314)&gt;1,"Nummer doppelt",IF(AND(A314&gt;MIN($A$7:$A$506),COUNTIF($A$7:$A$506,A314-1)=0),"Lücke vor dieser Nummer",IF(C314="","Datum fehlt",IF(D314="","Kunde fehlt",IF(ISNA(MATCH(D314,Kunden!$A$6:$A$205,0)),"Kunde nicht in der Liste",IF(AND(M314&lt;&gt;"",L314=""),"Zahlungsdatum fehlt",""))))))))</f>
        <v/>
      </c>
      <c r="R314" s="13" t="n"/>
    </row>
    <row r="315">
      <c r="A315" s="10" t="n"/>
      <c r="B315" s="11">
        <f>IF(A315="","",Einstellungen!$B$4&amp;TEXT(A315,REPT("0",Einstellungen!$B$5)))</f>
        <v/>
      </c>
      <c r="C315" s="12" t="n"/>
      <c r="D315" s="13" t="n"/>
      <c r="E315" s="13" t="n"/>
      <c r="F315" s="14" t="n"/>
      <c r="G315" s="15" t="n"/>
      <c r="H315" s="16">
        <f>IF(F315="","",ROUND(F315*N(G315),2))</f>
        <v/>
      </c>
      <c r="I315" s="16">
        <f>IF(F315="","",F315+N(H315))</f>
        <v/>
      </c>
      <c r="J315" s="17">
        <f>IF(F315="","",IFERROR(IF(INDEX(Kunden!$D$6:$D$205,MATCH(D315,Kunden!$A$6:$A$205,0))="",Einstellungen!$B$6,INDEX(Kunden!$D$6:$D$205,MATCH(D315,Kunden!$A$6:$A$205,0))),Einstellungen!$B$6))</f>
        <v/>
      </c>
      <c r="K315" s="18">
        <f>IF(OR(F315="",C315=""),"",C315+J315)</f>
        <v/>
      </c>
      <c r="L315" s="12" t="n"/>
      <c r="M315" s="19" t="n"/>
      <c r="N315" s="16">
        <f>IF(F315="","",IF(O315="bezahlt",0,I315-N(M315)))</f>
        <v/>
      </c>
      <c r="O315" s="11">
        <f>IF(F315="","",IF(I315&lt;0,IF(OR(L315&lt;&gt;"",M315&lt;&gt;""),"bezahlt","Gutschrift"),IF(OR(L315&lt;&gt;"",M315&lt;&gt;""),IF(OR(M315="",N(M315)&gt;=I315-0.005),"bezahlt","teilbezahlt"),IF(IF(K315="",FALSE,TODAY()&gt;K315),"überfällig","offen"))))</f>
        <v/>
      </c>
      <c r="P315" s="17">
        <f>IF(OR(F315="",K315=""),"",IF(AND(N(N315)&gt;0.005,TODAY()&gt;K315),TODAY()-K315,""))</f>
        <v/>
      </c>
      <c r="Q315" s="20">
        <f>IF(AND(A315="",F315=""),"",IF(A315="","Nummer fehlt",IF(COUNTIF($A$7:$A$506,A315)&gt;1,"Nummer doppelt",IF(AND(A315&gt;MIN($A$7:$A$506),COUNTIF($A$7:$A$506,A315-1)=0),"Lücke vor dieser Nummer",IF(C315="","Datum fehlt",IF(D315="","Kunde fehlt",IF(ISNA(MATCH(D315,Kunden!$A$6:$A$205,0)),"Kunde nicht in der Liste",IF(AND(M315&lt;&gt;"",L315=""),"Zahlungsdatum fehlt",""))))))))</f>
        <v/>
      </c>
      <c r="R315" s="13" t="n"/>
    </row>
    <row r="316">
      <c r="A316" s="10" t="n"/>
      <c r="B316" s="11">
        <f>IF(A316="","",Einstellungen!$B$4&amp;TEXT(A316,REPT("0",Einstellungen!$B$5)))</f>
        <v/>
      </c>
      <c r="C316" s="12" t="n"/>
      <c r="D316" s="13" t="n"/>
      <c r="E316" s="13" t="n"/>
      <c r="F316" s="14" t="n"/>
      <c r="G316" s="15" t="n"/>
      <c r="H316" s="16">
        <f>IF(F316="","",ROUND(F316*N(G316),2))</f>
        <v/>
      </c>
      <c r="I316" s="16">
        <f>IF(F316="","",F316+N(H316))</f>
        <v/>
      </c>
      <c r="J316" s="17">
        <f>IF(F316="","",IFERROR(IF(INDEX(Kunden!$D$6:$D$205,MATCH(D316,Kunden!$A$6:$A$205,0))="",Einstellungen!$B$6,INDEX(Kunden!$D$6:$D$205,MATCH(D316,Kunden!$A$6:$A$205,0))),Einstellungen!$B$6))</f>
        <v/>
      </c>
      <c r="K316" s="18">
        <f>IF(OR(F316="",C316=""),"",C316+J316)</f>
        <v/>
      </c>
      <c r="L316" s="12" t="n"/>
      <c r="M316" s="19" t="n"/>
      <c r="N316" s="16">
        <f>IF(F316="","",IF(O316="bezahlt",0,I316-N(M316)))</f>
        <v/>
      </c>
      <c r="O316" s="11">
        <f>IF(F316="","",IF(I316&lt;0,IF(OR(L316&lt;&gt;"",M316&lt;&gt;""),"bezahlt","Gutschrift"),IF(OR(L316&lt;&gt;"",M316&lt;&gt;""),IF(OR(M316="",N(M316)&gt;=I316-0.005),"bezahlt","teilbezahlt"),IF(IF(K316="",FALSE,TODAY()&gt;K316),"überfällig","offen"))))</f>
        <v/>
      </c>
      <c r="P316" s="17">
        <f>IF(OR(F316="",K316=""),"",IF(AND(N(N316)&gt;0.005,TODAY()&gt;K316),TODAY()-K316,""))</f>
        <v/>
      </c>
      <c r="Q316" s="20">
        <f>IF(AND(A316="",F316=""),"",IF(A316="","Nummer fehlt",IF(COUNTIF($A$7:$A$506,A316)&gt;1,"Nummer doppelt",IF(AND(A316&gt;MIN($A$7:$A$506),COUNTIF($A$7:$A$506,A316-1)=0),"Lücke vor dieser Nummer",IF(C316="","Datum fehlt",IF(D316="","Kunde fehlt",IF(ISNA(MATCH(D316,Kunden!$A$6:$A$205,0)),"Kunde nicht in der Liste",IF(AND(M316&lt;&gt;"",L316=""),"Zahlungsdatum fehlt",""))))))))</f>
        <v/>
      </c>
      <c r="R316" s="13" t="n"/>
    </row>
    <row r="317">
      <c r="A317" s="10" t="n"/>
      <c r="B317" s="11">
        <f>IF(A317="","",Einstellungen!$B$4&amp;TEXT(A317,REPT("0",Einstellungen!$B$5)))</f>
        <v/>
      </c>
      <c r="C317" s="12" t="n"/>
      <c r="D317" s="13" t="n"/>
      <c r="E317" s="13" t="n"/>
      <c r="F317" s="14" t="n"/>
      <c r="G317" s="15" t="n"/>
      <c r="H317" s="16">
        <f>IF(F317="","",ROUND(F317*N(G317),2))</f>
        <v/>
      </c>
      <c r="I317" s="16">
        <f>IF(F317="","",F317+N(H317))</f>
        <v/>
      </c>
      <c r="J317" s="17">
        <f>IF(F317="","",IFERROR(IF(INDEX(Kunden!$D$6:$D$205,MATCH(D317,Kunden!$A$6:$A$205,0))="",Einstellungen!$B$6,INDEX(Kunden!$D$6:$D$205,MATCH(D317,Kunden!$A$6:$A$205,0))),Einstellungen!$B$6))</f>
        <v/>
      </c>
      <c r="K317" s="18">
        <f>IF(OR(F317="",C317=""),"",C317+J317)</f>
        <v/>
      </c>
      <c r="L317" s="12" t="n"/>
      <c r="M317" s="19" t="n"/>
      <c r="N317" s="16">
        <f>IF(F317="","",IF(O317="bezahlt",0,I317-N(M317)))</f>
        <v/>
      </c>
      <c r="O317" s="11">
        <f>IF(F317="","",IF(I317&lt;0,IF(OR(L317&lt;&gt;"",M317&lt;&gt;""),"bezahlt","Gutschrift"),IF(OR(L317&lt;&gt;"",M317&lt;&gt;""),IF(OR(M317="",N(M317)&gt;=I317-0.005),"bezahlt","teilbezahlt"),IF(IF(K317="",FALSE,TODAY()&gt;K317),"überfällig","offen"))))</f>
        <v/>
      </c>
      <c r="P317" s="17">
        <f>IF(OR(F317="",K317=""),"",IF(AND(N(N317)&gt;0.005,TODAY()&gt;K317),TODAY()-K317,""))</f>
        <v/>
      </c>
      <c r="Q317" s="20">
        <f>IF(AND(A317="",F317=""),"",IF(A317="","Nummer fehlt",IF(COUNTIF($A$7:$A$506,A317)&gt;1,"Nummer doppelt",IF(AND(A317&gt;MIN($A$7:$A$506),COUNTIF($A$7:$A$506,A317-1)=0),"Lücke vor dieser Nummer",IF(C317="","Datum fehlt",IF(D317="","Kunde fehlt",IF(ISNA(MATCH(D317,Kunden!$A$6:$A$205,0)),"Kunde nicht in der Liste",IF(AND(M317&lt;&gt;"",L317=""),"Zahlungsdatum fehlt",""))))))))</f>
        <v/>
      </c>
      <c r="R317" s="13" t="n"/>
    </row>
    <row r="318">
      <c r="A318" s="10" t="n"/>
      <c r="B318" s="11">
        <f>IF(A318="","",Einstellungen!$B$4&amp;TEXT(A318,REPT("0",Einstellungen!$B$5)))</f>
        <v/>
      </c>
      <c r="C318" s="12" t="n"/>
      <c r="D318" s="13" t="n"/>
      <c r="E318" s="13" t="n"/>
      <c r="F318" s="14" t="n"/>
      <c r="G318" s="15" t="n"/>
      <c r="H318" s="16">
        <f>IF(F318="","",ROUND(F318*N(G318),2))</f>
        <v/>
      </c>
      <c r="I318" s="16">
        <f>IF(F318="","",F318+N(H318))</f>
        <v/>
      </c>
      <c r="J318" s="17">
        <f>IF(F318="","",IFERROR(IF(INDEX(Kunden!$D$6:$D$205,MATCH(D318,Kunden!$A$6:$A$205,0))="",Einstellungen!$B$6,INDEX(Kunden!$D$6:$D$205,MATCH(D318,Kunden!$A$6:$A$205,0))),Einstellungen!$B$6))</f>
        <v/>
      </c>
      <c r="K318" s="18">
        <f>IF(OR(F318="",C318=""),"",C318+J318)</f>
        <v/>
      </c>
      <c r="L318" s="12" t="n"/>
      <c r="M318" s="19" t="n"/>
      <c r="N318" s="16">
        <f>IF(F318="","",IF(O318="bezahlt",0,I318-N(M318)))</f>
        <v/>
      </c>
      <c r="O318" s="11">
        <f>IF(F318="","",IF(I318&lt;0,IF(OR(L318&lt;&gt;"",M318&lt;&gt;""),"bezahlt","Gutschrift"),IF(OR(L318&lt;&gt;"",M318&lt;&gt;""),IF(OR(M318="",N(M318)&gt;=I318-0.005),"bezahlt","teilbezahlt"),IF(IF(K318="",FALSE,TODAY()&gt;K318),"überfällig","offen"))))</f>
        <v/>
      </c>
      <c r="P318" s="17">
        <f>IF(OR(F318="",K318=""),"",IF(AND(N(N318)&gt;0.005,TODAY()&gt;K318),TODAY()-K318,""))</f>
        <v/>
      </c>
      <c r="Q318" s="20">
        <f>IF(AND(A318="",F318=""),"",IF(A318="","Nummer fehlt",IF(COUNTIF($A$7:$A$506,A318)&gt;1,"Nummer doppelt",IF(AND(A318&gt;MIN($A$7:$A$506),COUNTIF($A$7:$A$506,A318-1)=0),"Lücke vor dieser Nummer",IF(C318="","Datum fehlt",IF(D318="","Kunde fehlt",IF(ISNA(MATCH(D318,Kunden!$A$6:$A$205,0)),"Kunde nicht in der Liste",IF(AND(M318&lt;&gt;"",L318=""),"Zahlungsdatum fehlt",""))))))))</f>
        <v/>
      </c>
      <c r="R318" s="13" t="n"/>
    </row>
    <row r="319">
      <c r="A319" s="10" t="n"/>
      <c r="B319" s="11">
        <f>IF(A319="","",Einstellungen!$B$4&amp;TEXT(A319,REPT("0",Einstellungen!$B$5)))</f>
        <v/>
      </c>
      <c r="C319" s="12" t="n"/>
      <c r="D319" s="13" t="n"/>
      <c r="E319" s="13" t="n"/>
      <c r="F319" s="14" t="n"/>
      <c r="G319" s="15" t="n"/>
      <c r="H319" s="16">
        <f>IF(F319="","",ROUND(F319*N(G319),2))</f>
        <v/>
      </c>
      <c r="I319" s="16">
        <f>IF(F319="","",F319+N(H319))</f>
        <v/>
      </c>
      <c r="J319" s="17">
        <f>IF(F319="","",IFERROR(IF(INDEX(Kunden!$D$6:$D$205,MATCH(D319,Kunden!$A$6:$A$205,0))="",Einstellungen!$B$6,INDEX(Kunden!$D$6:$D$205,MATCH(D319,Kunden!$A$6:$A$205,0))),Einstellungen!$B$6))</f>
        <v/>
      </c>
      <c r="K319" s="18">
        <f>IF(OR(F319="",C319=""),"",C319+J319)</f>
        <v/>
      </c>
      <c r="L319" s="12" t="n"/>
      <c r="M319" s="19" t="n"/>
      <c r="N319" s="16">
        <f>IF(F319="","",IF(O319="bezahlt",0,I319-N(M319)))</f>
        <v/>
      </c>
      <c r="O319" s="11">
        <f>IF(F319="","",IF(I319&lt;0,IF(OR(L319&lt;&gt;"",M319&lt;&gt;""),"bezahlt","Gutschrift"),IF(OR(L319&lt;&gt;"",M319&lt;&gt;""),IF(OR(M319="",N(M319)&gt;=I319-0.005),"bezahlt","teilbezahlt"),IF(IF(K319="",FALSE,TODAY()&gt;K319),"überfällig","offen"))))</f>
        <v/>
      </c>
      <c r="P319" s="17">
        <f>IF(OR(F319="",K319=""),"",IF(AND(N(N319)&gt;0.005,TODAY()&gt;K319),TODAY()-K319,""))</f>
        <v/>
      </c>
      <c r="Q319" s="20">
        <f>IF(AND(A319="",F319=""),"",IF(A319="","Nummer fehlt",IF(COUNTIF($A$7:$A$506,A319)&gt;1,"Nummer doppelt",IF(AND(A319&gt;MIN($A$7:$A$506),COUNTIF($A$7:$A$506,A319-1)=0),"Lücke vor dieser Nummer",IF(C319="","Datum fehlt",IF(D319="","Kunde fehlt",IF(ISNA(MATCH(D319,Kunden!$A$6:$A$205,0)),"Kunde nicht in der Liste",IF(AND(M319&lt;&gt;"",L319=""),"Zahlungsdatum fehlt",""))))))))</f>
        <v/>
      </c>
      <c r="R319" s="13" t="n"/>
    </row>
    <row r="320">
      <c r="A320" s="10" t="n"/>
      <c r="B320" s="11">
        <f>IF(A320="","",Einstellungen!$B$4&amp;TEXT(A320,REPT("0",Einstellungen!$B$5)))</f>
        <v/>
      </c>
      <c r="C320" s="12" t="n"/>
      <c r="D320" s="13" t="n"/>
      <c r="E320" s="13" t="n"/>
      <c r="F320" s="14" t="n"/>
      <c r="G320" s="15" t="n"/>
      <c r="H320" s="16">
        <f>IF(F320="","",ROUND(F320*N(G320),2))</f>
        <v/>
      </c>
      <c r="I320" s="16">
        <f>IF(F320="","",F320+N(H320))</f>
        <v/>
      </c>
      <c r="J320" s="17">
        <f>IF(F320="","",IFERROR(IF(INDEX(Kunden!$D$6:$D$205,MATCH(D320,Kunden!$A$6:$A$205,0))="",Einstellungen!$B$6,INDEX(Kunden!$D$6:$D$205,MATCH(D320,Kunden!$A$6:$A$205,0))),Einstellungen!$B$6))</f>
        <v/>
      </c>
      <c r="K320" s="18">
        <f>IF(OR(F320="",C320=""),"",C320+J320)</f>
        <v/>
      </c>
      <c r="L320" s="12" t="n"/>
      <c r="M320" s="19" t="n"/>
      <c r="N320" s="16">
        <f>IF(F320="","",IF(O320="bezahlt",0,I320-N(M320)))</f>
        <v/>
      </c>
      <c r="O320" s="11">
        <f>IF(F320="","",IF(I320&lt;0,IF(OR(L320&lt;&gt;"",M320&lt;&gt;""),"bezahlt","Gutschrift"),IF(OR(L320&lt;&gt;"",M320&lt;&gt;""),IF(OR(M320="",N(M320)&gt;=I320-0.005),"bezahlt","teilbezahlt"),IF(IF(K320="",FALSE,TODAY()&gt;K320),"überfällig","offen"))))</f>
        <v/>
      </c>
      <c r="P320" s="17">
        <f>IF(OR(F320="",K320=""),"",IF(AND(N(N320)&gt;0.005,TODAY()&gt;K320),TODAY()-K320,""))</f>
        <v/>
      </c>
      <c r="Q320" s="20">
        <f>IF(AND(A320="",F320=""),"",IF(A320="","Nummer fehlt",IF(COUNTIF($A$7:$A$506,A320)&gt;1,"Nummer doppelt",IF(AND(A320&gt;MIN($A$7:$A$506),COUNTIF($A$7:$A$506,A320-1)=0),"Lücke vor dieser Nummer",IF(C320="","Datum fehlt",IF(D320="","Kunde fehlt",IF(ISNA(MATCH(D320,Kunden!$A$6:$A$205,0)),"Kunde nicht in der Liste",IF(AND(M320&lt;&gt;"",L320=""),"Zahlungsdatum fehlt",""))))))))</f>
        <v/>
      </c>
      <c r="R320" s="13" t="n"/>
    </row>
    <row r="321">
      <c r="A321" s="10" t="n"/>
      <c r="B321" s="11">
        <f>IF(A321="","",Einstellungen!$B$4&amp;TEXT(A321,REPT("0",Einstellungen!$B$5)))</f>
        <v/>
      </c>
      <c r="C321" s="12" t="n"/>
      <c r="D321" s="13" t="n"/>
      <c r="E321" s="13" t="n"/>
      <c r="F321" s="14" t="n"/>
      <c r="G321" s="15" t="n"/>
      <c r="H321" s="16">
        <f>IF(F321="","",ROUND(F321*N(G321),2))</f>
        <v/>
      </c>
      <c r="I321" s="16">
        <f>IF(F321="","",F321+N(H321))</f>
        <v/>
      </c>
      <c r="J321" s="17">
        <f>IF(F321="","",IFERROR(IF(INDEX(Kunden!$D$6:$D$205,MATCH(D321,Kunden!$A$6:$A$205,0))="",Einstellungen!$B$6,INDEX(Kunden!$D$6:$D$205,MATCH(D321,Kunden!$A$6:$A$205,0))),Einstellungen!$B$6))</f>
        <v/>
      </c>
      <c r="K321" s="18">
        <f>IF(OR(F321="",C321=""),"",C321+J321)</f>
        <v/>
      </c>
      <c r="L321" s="12" t="n"/>
      <c r="M321" s="19" t="n"/>
      <c r="N321" s="16">
        <f>IF(F321="","",IF(O321="bezahlt",0,I321-N(M321)))</f>
        <v/>
      </c>
      <c r="O321" s="11">
        <f>IF(F321="","",IF(I321&lt;0,IF(OR(L321&lt;&gt;"",M321&lt;&gt;""),"bezahlt","Gutschrift"),IF(OR(L321&lt;&gt;"",M321&lt;&gt;""),IF(OR(M321="",N(M321)&gt;=I321-0.005),"bezahlt","teilbezahlt"),IF(IF(K321="",FALSE,TODAY()&gt;K321),"überfällig","offen"))))</f>
        <v/>
      </c>
      <c r="P321" s="17">
        <f>IF(OR(F321="",K321=""),"",IF(AND(N(N321)&gt;0.005,TODAY()&gt;K321),TODAY()-K321,""))</f>
        <v/>
      </c>
      <c r="Q321" s="20">
        <f>IF(AND(A321="",F321=""),"",IF(A321="","Nummer fehlt",IF(COUNTIF($A$7:$A$506,A321)&gt;1,"Nummer doppelt",IF(AND(A321&gt;MIN($A$7:$A$506),COUNTIF($A$7:$A$506,A321-1)=0),"Lücke vor dieser Nummer",IF(C321="","Datum fehlt",IF(D321="","Kunde fehlt",IF(ISNA(MATCH(D321,Kunden!$A$6:$A$205,0)),"Kunde nicht in der Liste",IF(AND(M321&lt;&gt;"",L321=""),"Zahlungsdatum fehlt",""))))))))</f>
        <v/>
      </c>
      <c r="R321" s="13" t="n"/>
    </row>
    <row r="322">
      <c r="A322" s="10" t="n"/>
      <c r="B322" s="11">
        <f>IF(A322="","",Einstellungen!$B$4&amp;TEXT(A322,REPT("0",Einstellungen!$B$5)))</f>
        <v/>
      </c>
      <c r="C322" s="12" t="n"/>
      <c r="D322" s="13" t="n"/>
      <c r="E322" s="13" t="n"/>
      <c r="F322" s="14" t="n"/>
      <c r="G322" s="15" t="n"/>
      <c r="H322" s="16">
        <f>IF(F322="","",ROUND(F322*N(G322),2))</f>
        <v/>
      </c>
      <c r="I322" s="16">
        <f>IF(F322="","",F322+N(H322))</f>
        <v/>
      </c>
      <c r="J322" s="17">
        <f>IF(F322="","",IFERROR(IF(INDEX(Kunden!$D$6:$D$205,MATCH(D322,Kunden!$A$6:$A$205,0))="",Einstellungen!$B$6,INDEX(Kunden!$D$6:$D$205,MATCH(D322,Kunden!$A$6:$A$205,0))),Einstellungen!$B$6))</f>
        <v/>
      </c>
      <c r="K322" s="18">
        <f>IF(OR(F322="",C322=""),"",C322+J322)</f>
        <v/>
      </c>
      <c r="L322" s="12" t="n"/>
      <c r="M322" s="19" t="n"/>
      <c r="N322" s="16">
        <f>IF(F322="","",IF(O322="bezahlt",0,I322-N(M322)))</f>
        <v/>
      </c>
      <c r="O322" s="11">
        <f>IF(F322="","",IF(I322&lt;0,IF(OR(L322&lt;&gt;"",M322&lt;&gt;""),"bezahlt","Gutschrift"),IF(OR(L322&lt;&gt;"",M322&lt;&gt;""),IF(OR(M322="",N(M322)&gt;=I322-0.005),"bezahlt","teilbezahlt"),IF(IF(K322="",FALSE,TODAY()&gt;K322),"überfällig","offen"))))</f>
        <v/>
      </c>
      <c r="P322" s="17">
        <f>IF(OR(F322="",K322=""),"",IF(AND(N(N322)&gt;0.005,TODAY()&gt;K322),TODAY()-K322,""))</f>
        <v/>
      </c>
      <c r="Q322" s="20">
        <f>IF(AND(A322="",F322=""),"",IF(A322="","Nummer fehlt",IF(COUNTIF($A$7:$A$506,A322)&gt;1,"Nummer doppelt",IF(AND(A322&gt;MIN($A$7:$A$506),COUNTIF($A$7:$A$506,A322-1)=0),"Lücke vor dieser Nummer",IF(C322="","Datum fehlt",IF(D322="","Kunde fehlt",IF(ISNA(MATCH(D322,Kunden!$A$6:$A$205,0)),"Kunde nicht in der Liste",IF(AND(M322&lt;&gt;"",L322=""),"Zahlungsdatum fehlt",""))))))))</f>
        <v/>
      </c>
      <c r="R322" s="13" t="n"/>
    </row>
    <row r="323">
      <c r="A323" s="10" t="n"/>
      <c r="B323" s="11">
        <f>IF(A323="","",Einstellungen!$B$4&amp;TEXT(A323,REPT("0",Einstellungen!$B$5)))</f>
        <v/>
      </c>
      <c r="C323" s="12" t="n"/>
      <c r="D323" s="13" t="n"/>
      <c r="E323" s="13" t="n"/>
      <c r="F323" s="14" t="n"/>
      <c r="G323" s="15" t="n"/>
      <c r="H323" s="16">
        <f>IF(F323="","",ROUND(F323*N(G323),2))</f>
        <v/>
      </c>
      <c r="I323" s="16">
        <f>IF(F323="","",F323+N(H323))</f>
        <v/>
      </c>
      <c r="J323" s="17">
        <f>IF(F323="","",IFERROR(IF(INDEX(Kunden!$D$6:$D$205,MATCH(D323,Kunden!$A$6:$A$205,0))="",Einstellungen!$B$6,INDEX(Kunden!$D$6:$D$205,MATCH(D323,Kunden!$A$6:$A$205,0))),Einstellungen!$B$6))</f>
        <v/>
      </c>
      <c r="K323" s="18">
        <f>IF(OR(F323="",C323=""),"",C323+J323)</f>
        <v/>
      </c>
      <c r="L323" s="12" t="n"/>
      <c r="M323" s="19" t="n"/>
      <c r="N323" s="16">
        <f>IF(F323="","",IF(O323="bezahlt",0,I323-N(M323)))</f>
        <v/>
      </c>
      <c r="O323" s="11">
        <f>IF(F323="","",IF(I323&lt;0,IF(OR(L323&lt;&gt;"",M323&lt;&gt;""),"bezahlt","Gutschrift"),IF(OR(L323&lt;&gt;"",M323&lt;&gt;""),IF(OR(M323="",N(M323)&gt;=I323-0.005),"bezahlt","teilbezahlt"),IF(IF(K323="",FALSE,TODAY()&gt;K323),"überfällig","offen"))))</f>
        <v/>
      </c>
      <c r="P323" s="17">
        <f>IF(OR(F323="",K323=""),"",IF(AND(N(N323)&gt;0.005,TODAY()&gt;K323),TODAY()-K323,""))</f>
        <v/>
      </c>
      <c r="Q323" s="20">
        <f>IF(AND(A323="",F323=""),"",IF(A323="","Nummer fehlt",IF(COUNTIF($A$7:$A$506,A323)&gt;1,"Nummer doppelt",IF(AND(A323&gt;MIN($A$7:$A$506),COUNTIF($A$7:$A$506,A323-1)=0),"Lücke vor dieser Nummer",IF(C323="","Datum fehlt",IF(D323="","Kunde fehlt",IF(ISNA(MATCH(D323,Kunden!$A$6:$A$205,0)),"Kunde nicht in der Liste",IF(AND(M323&lt;&gt;"",L323=""),"Zahlungsdatum fehlt",""))))))))</f>
        <v/>
      </c>
      <c r="R323" s="13" t="n"/>
    </row>
    <row r="324">
      <c r="A324" s="10" t="n"/>
      <c r="B324" s="11">
        <f>IF(A324="","",Einstellungen!$B$4&amp;TEXT(A324,REPT("0",Einstellungen!$B$5)))</f>
        <v/>
      </c>
      <c r="C324" s="12" t="n"/>
      <c r="D324" s="13" t="n"/>
      <c r="E324" s="13" t="n"/>
      <c r="F324" s="14" t="n"/>
      <c r="G324" s="15" t="n"/>
      <c r="H324" s="16">
        <f>IF(F324="","",ROUND(F324*N(G324),2))</f>
        <v/>
      </c>
      <c r="I324" s="16">
        <f>IF(F324="","",F324+N(H324))</f>
        <v/>
      </c>
      <c r="J324" s="17">
        <f>IF(F324="","",IFERROR(IF(INDEX(Kunden!$D$6:$D$205,MATCH(D324,Kunden!$A$6:$A$205,0))="",Einstellungen!$B$6,INDEX(Kunden!$D$6:$D$205,MATCH(D324,Kunden!$A$6:$A$205,0))),Einstellungen!$B$6))</f>
        <v/>
      </c>
      <c r="K324" s="18">
        <f>IF(OR(F324="",C324=""),"",C324+J324)</f>
        <v/>
      </c>
      <c r="L324" s="12" t="n"/>
      <c r="M324" s="19" t="n"/>
      <c r="N324" s="16">
        <f>IF(F324="","",IF(O324="bezahlt",0,I324-N(M324)))</f>
        <v/>
      </c>
      <c r="O324" s="11">
        <f>IF(F324="","",IF(I324&lt;0,IF(OR(L324&lt;&gt;"",M324&lt;&gt;""),"bezahlt","Gutschrift"),IF(OR(L324&lt;&gt;"",M324&lt;&gt;""),IF(OR(M324="",N(M324)&gt;=I324-0.005),"bezahlt","teilbezahlt"),IF(IF(K324="",FALSE,TODAY()&gt;K324),"überfällig","offen"))))</f>
        <v/>
      </c>
      <c r="P324" s="17">
        <f>IF(OR(F324="",K324=""),"",IF(AND(N(N324)&gt;0.005,TODAY()&gt;K324),TODAY()-K324,""))</f>
        <v/>
      </c>
      <c r="Q324" s="20">
        <f>IF(AND(A324="",F324=""),"",IF(A324="","Nummer fehlt",IF(COUNTIF($A$7:$A$506,A324)&gt;1,"Nummer doppelt",IF(AND(A324&gt;MIN($A$7:$A$506),COUNTIF($A$7:$A$506,A324-1)=0),"Lücke vor dieser Nummer",IF(C324="","Datum fehlt",IF(D324="","Kunde fehlt",IF(ISNA(MATCH(D324,Kunden!$A$6:$A$205,0)),"Kunde nicht in der Liste",IF(AND(M324&lt;&gt;"",L324=""),"Zahlungsdatum fehlt",""))))))))</f>
        <v/>
      </c>
      <c r="R324" s="13" t="n"/>
    </row>
    <row r="325">
      <c r="A325" s="10" t="n"/>
      <c r="B325" s="11">
        <f>IF(A325="","",Einstellungen!$B$4&amp;TEXT(A325,REPT("0",Einstellungen!$B$5)))</f>
        <v/>
      </c>
      <c r="C325" s="12" t="n"/>
      <c r="D325" s="13" t="n"/>
      <c r="E325" s="13" t="n"/>
      <c r="F325" s="14" t="n"/>
      <c r="G325" s="15" t="n"/>
      <c r="H325" s="16">
        <f>IF(F325="","",ROUND(F325*N(G325),2))</f>
        <v/>
      </c>
      <c r="I325" s="16">
        <f>IF(F325="","",F325+N(H325))</f>
        <v/>
      </c>
      <c r="J325" s="17">
        <f>IF(F325="","",IFERROR(IF(INDEX(Kunden!$D$6:$D$205,MATCH(D325,Kunden!$A$6:$A$205,0))="",Einstellungen!$B$6,INDEX(Kunden!$D$6:$D$205,MATCH(D325,Kunden!$A$6:$A$205,0))),Einstellungen!$B$6))</f>
        <v/>
      </c>
      <c r="K325" s="18">
        <f>IF(OR(F325="",C325=""),"",C325+J325)</f>
        <v/>
      </c>
      <c r="L325" s="12" t="n"/>
      <c r="M325" s="19" t="n"/>
      <c r="N325" s="16">
        <f>IF(F325="","",IF(O325="bezahlt",0,I325-N(M325)))</f>
        <v/>
      </c>
      <c r="O325" s="11">
        <f>IF(F325="","",IF(I325&lt;0,IF(OR(L325&lt;&gt;"",M325&lt;&gt;""),"bezahlt","Gutschrift"),IF(OR(L325&lt;&gt;"",M325&lt;&gt;""),IF(OR(M325="",N(M325)&gt;=I325-0.005),"bezahlt","teilbezahlt"),IF(IF(K325="",FALSE,TODAY()&gt;K325),"überfällig","offen"))))</f>
        <v/>
      </c>
      <c r="P325" s="17">
        <f>IF(OR(F325="",K325=""),"",IF(AND(N(N325)&gt;0.005,TODAY()&gt;K325),TODAY()-K325,""))</f>
        <v/>
      </c>
      <c r="Q325" s="20">
        <f>IF(AND(A325="",F325=""),"",IF(A325="","Nummer fehlt",IF(COUNTIF($A$7:$A$506,A325)&gt;1,"Nummer doppelt",IF(AND(A325&gt;MIN($A$7:$A$506),COUNTIF($A$7:$A$506,A325-1)=0),"Lücke vor dieser Nummer",IF(C325="","Datum fehlt",IF(D325="","Kunde fehlt",IF(ISNA(MATCH(D325,Kunden!$A$6:$A$205,0)),"Kunde nicht in der Liste",IF(AND(M325&lt;&gt;"",L325=""),"Zahlungsdatum fehlt",""))))))))</f>
        <v/>
      </c>
      <c r="R325" s="13" t="n"/>
    </row>
    <row r="326">
      <c r="A326" s="10" t="n"/>
      <c r="B326" s="11">
        <f>IF(A326="","",Einstellungen!$B$4&amp;TEXT(A326,REPT("0",Einstellungen!$B$5)))</f>
        <v/>
      </c>
      <c r="C326" s="12" t="n"/>
      <c r="D326" s="13" t="n"/>
      <c r="E326" s="13" t="n"/>
      <c r="F326" s="14" t="n"/>
      <c r="G326" s="15" t="n"/>
      <c r="H326" s="16">
        <f>IF(F326="","",ROUND(F326*N(G326),2))</f>
        <v/>
      </c>
      <c r="I326" s="16">
        <f>IF(F326="","",F326+N(H326))</f>
        <v/>
      </c>
      <c r="J326" s="17">
        <f>IF(F326="","",IFERROR(IF(INDEX(Kunden!$D$6:$D$205,MATCH(D326,Kunden!$A$6:$A$205,0))="",Einstellungen!$B$6,INDEX(Kunden!$D$6:$D$205,MATCH(D326,Kunden!$A$6:$A$205,0))),Einstellungen!$B$6))</f>
        <v/>
      </c>
      <c r="K326" s="18">
        <f>IF(OR(F326="",C326=""),"",C326+J326)</f>
        <v/>
      </c>
      <c r="L326" s="12" t="n"/>
      <c r="M326" s="19" t="n"/>
      <c r="N326" s="16">
        <f>IF(F326="","",IF(O326="bezahlt",0,I326-N(M326)))</f>
        <v/>
      </c>
      <c r="O326" s="11">
        <f>IF(F326="","",IF(I326&lt;0,IF(OR(L326&lt;&gt;"",M326&lt;&gt;""),"bezahlt","Gutschrift"),IF(OR(L326&lt;&gt;"",M326&lt;&gt;""),IF(OR(M326="",N(M326)&gt;=I326-0.005),"bezahlt","teilbezahlt"),IF(IF(K326="",FALSE,TODAY()&gt;K326),"überfällig","offen"))))</f>
        <v/>
      </c>
      <c r="P326" s="17">
        <f>IF(OR(F326="",K326=""),"",IF(AND(N(N326)&gt;0.005,TODAY()&gt;K326),TODAY()-K326,""))</f>
        <v/>
      </c>
      <c r="Q326" s="20">
        <f>IF(AND(A326="",F326=""),"",IF(A326="","Nummer fehlt",IF(COUNTIF($A$7:$A$506,A326)&gt;1,"Nummer doppelt",IF(AND(A326&gt;MIN($A$7:$A$506),COUNTIF($A$7:$A$506,A326-1)=0),"Lücke vor dieser Nummer",IF(C326="","Datum fehlt",IF(D326="","Kunde fehlt",IF(ISNA(MATCH(D326,Kunden!$A$6:$A$205,0)),"Kunde nicht in der Liste",IF(AND(M326&lt;&gt;"",L326=""),"Zahlungsdatum fehlt",""))))))))</f>
        <v/>
      </c>
      <c r="R326" s="13" t="n"/>
    </row>
    <row r="327">
      <c r="A327" s="10" t="n"/>
      <c r="B327" s="11">
        <f>IF(A327="","",Einstellungen!$B$4&amp;TEXT(A327,REPT("0",Einstellungen!$B$5)))</f>
        <v/>
      </c>
      <c r="C327" s="12" t="n"/>
      <c r="D327" s="13" t="n"/>
      <c r="E327" s="13" t="n"/>
      <c r="F327" s="14" t="n"/>
      <c r="G327" s="15" t="n"/>
      <c r="H327" s="16">
        <f>IF(F327="","",ROUND(F327*N(G327),2))</f>
        <v/>
      </c>
      <c r="I327" s="16">
        <f>IF(F327="","",F327+N(H327))</f>
        <v/>
      </c>
      <c r="J327" s="17">
        <f>IF(F327="","",IFERROR(IF(INDEX(Kunden!$D$6:$D$205,MATCH(D327,Kunden!$A$6:$A$205,0))="",Einstellungen!$B$6,INDEX(Kunden!$D$6:$D$205,MATCH(D327,Kunden!$A$6:$A$205,0))),Einstellungen!$B$6))</f>
        <v/>
      </c>
      <c r="K327" s="18">
        <f>IF(OR(F327="",C327=""),"",C327+J327)</f>
        <v/>
      </c>
      <c r="L327" s="12" t="n"/>
      <c r="M327" s="19" t="n"/>
      <c r="N327" s="16">
        <f>IF(F327="","",IF(O327="bezahlt",0,I327-N(M327)))</f>
        <v/>
      </c>
      <c r="O327" s="11">
        <f>IF(F327="","",IF(I327&lt;0,IF(OR(L327&lt;&gt;"",M327&lt;&gt;""),"bezahlt","Gutschrift"),IF(OR(L327&lt;&gt;"",M327&lt;&gt;""),IF(OR(M327="",N(M327)&gt;=I327-0.005),"bezahlt","teilbezahlt"),IF(IF(K327="",FALSE,TODAY()&gt;K327),"überfällig","offen"))))</f>
        <v/>
      </c>
      <c r="P327" s="17">
        <f>IF(OR(F327="",K327=""),"",IF(AND(N(N327)&gt;0.005,TODAY()&gt;K327),TODAY()-K327,""))</f>
        <v/>
      </c>
      <c r="Q327" s="20">
        <f>IF(AND(A327="",F327=""),"",IF(A327="","Nummer fehlt",IF(COUNTIF($A$7:$A$506,A327)&gt;1,"Nummer doppelt",IF(AND(A327&gt;MIN($A$7:$A$506),COUNTIF($A$7:$A$506,A327-1)=0),"Lücke vor dieser Nummer",IF(C327="","Datum fehlt",IF(D327="","Kunde fehlt",IF(ISNA(MATCH(D327,Kunden!$A$6:$A$205,0)),"Kunde nicht in der Liste",IF(AND(M327&lt;&gt;"",L327=""),"Zahlungsdatum fehlt",""))))))))</f>
        <v/>
      </c>
      <c r="R327" s="13" t="n"/>
    </row>
    <row r="328">
      <c r="A328" s="10" t="n"/>
      <c r="B328" s="11">
        <f>IF(A328="","",Einstellungen!$B$4&amp;TEXT(A328,REPT("0",Einstellungen!$B$5)))</f>
        <v/>
      </c>
      <c r="C328" s="12" t="n"/>
      <c r="D328" s="13" t="n"/>
      <c r="E328" s="13" t="n"/>
      <c r="F328" s="14" t="n"/>
      <c r="G328" s="15" t="n"/>
      <c r="H328" s="16">
        <f>IF(F328="","",ROUND(F328*N(G328),2))</f>
        <v/>
      </c>
      <c r="I328" s="16">
        <f>IF(F328="","",F328+N(H328))</f>
        <v/>
      </c>
      <c r="J328" s="17">
        <f>IF(F328="","",IFERROR(IF(INDEX(Kunden!$D$6:$D$205,MATCH(D328,Kunden!$A$6:$A$205,0))="",Einstellungen!$B$6,INDEX(Kunden!$D$6:$D$205,MATCH(D328,Kunden!$A$6:$A$205,0))),Einstellungen!$B$6))</f>
        <v/>
      </c>
      <c r="K328" s="18">
        <f>IF(OR(F328="",C328=""),"",C328+J328)</f>
        <v/>
      </c>
      <c r="L328" s="12" t="n"/>
      <c r="M328" s="19" t="n"/>
      <c r="N328" s="16">
        <f>IF(F328="","",IF(O328="bezahlt",0,I328-N(M328)))</f>
        <v/>
      </c>
      <c r="O328" s="11">
        <f>IF(F328="","",IF(I328&lt;0,IF(OR(L328&lt;&gt;"",M328&lt;&gt;""),"bezahlt","Gutschrift"),IF(OR(L328&lt;&gt;"",M328&lt;&gt;""),IF(OR(M328="",N(M328)&gt;=I328-0.005),"bezahlt","teilbezahlt"),IF(IF(K328="",FALSE,TODAY()&gt;K328),"überfällig","offen"))))</f>
        <v/>
      </c>
      <c r="P328" s="17">
        <f>IF(OR(F328="",K328=""),"",IF(AND(N(N328)&gt;0.005,TODAY()&gt;K328),TODAY()-K328,""))</f>
        <v/>
      </c>
      <c r="Q328" s="20">
        <f>IF(AND(A328="",F328=""),"",IF(A328="","Nummer fehlt",IF(COUNTIF($A$7:$A$506,A328)&gt;1,"Nummer doppelt",IF(AND(A328&gt;MIN($A$7:$A$506),COUNTIF($A$7:$A$506,A328-1)=0),"Lücke vor dieser Nummer",IF(C328="","Datum fehlt",IF(D328="","Kunde fehlt",IF(ISNA(MATCH(D328,Kunden!$A$6:$A$205,0)),"Kunde nicht in der Liste",IF(AND(M328&lt;&gt;"",L328=""),"Zahlungsdatum fehlt",""))))))))</f>
        <v/>
      </c>
      <c r="R328" s="13" t="n"/>
    </row>
    <row r="329">
      <c r="A329" s="10" t="n"/>
      <c r="B329" s="11">
        <f>IF(A329="","",Einstellungen!$B$4&amp;TEXT(A329,REPT("0",Einstellungen!$B$5)))</f>
        <v/>
      </c>
      <c r="C329" s="12" t="n"/>
      <c r="D329" s="13" t="n"/>
      <c r="E329" s="13" t="n"/>
      <c r="F329" s="14" t="n"/>
      <c r="G329" s="15" t="n"/>
      <c r="H329" s="16">
        <f>IF(F329="","",ROUND(F329*N(G329),2))</f>
        <v/>
      </c>
      <c r="I329" s="16">
        <f>IF(F329="","",F329+N(H329))</f>
        <v/>
      </c>
      <c r="J329" s="17">
        <f>IF(F329="","",IFERROR(IF(INDEX(Kunden!$D$6:$D$205,MATCH(D329,Kunden!$A$6:$A$205,0))="",Einstellungen!$B$6,INDEX(Kunden!$D$6:$D$205,MATCH(D329,Kunden!$A$6:$A$205,0))),Einstellungen!$B$6))</f>
        <v/>
      </c>
      <c r="K329" s="18">
        <f>IF(OR(F329="",C329=""),"",C329+J329)</f>
        <v/>
      </c>
      <c r="L329" s="12" t="n"/>
      <c r="M329" s="19" t="n"/>
      <c r="N329" s="16">
        <f>IF(F329="","",IF(O329="bezahlt",0,I329-N(M329)))</f>
        <v/>
      </c>
      <c r="O329" s="11">
        <f>IF(F329="","",IF(I329&lt;0,IF(OR(L329&lt;&gt;"",M329&lt;&gt;""),"bezahlt","Gutschrift"),IF(OR(L329&lt;&gt;"",M329&lt;&gt;""),IF(OR(M329="",N(M329)&gt;=I329-0.005),"bezahlt","teilbezahlt"),IF(IF(K329="",FALSE,TODAY()&gt;K329),"überfällig","offen"))))</f>
        <v/>
      </c>
      <c r="P329" s="17">
        <f>IF(OR(F329="",K329=""),"",IF(AND(N(N329)&gt;0.005,TODAY()&gt;K329),TODAY()-K329,""))</f>
        <v/>
      </c>
      <c r="Q329" s="20">
        <f>IF(AND(A329="",F329=""),"",IF(A329="","Nummer fehlt",IF(COUNTIF($A$7:$A$506,A329)&gt;1,"Nummer doppelt",IF(AND(A329&gt;MIN($A$7:$A$506),COUNTIF($A$7:$A$506,A329-1)=0),"Lücke vor dieser Nummer",IF(C329="","Datum fehlt",IF(D329="","Kunde fehlt",IF(ISNA(MATCH(D329,Kunden!$A$6:$A$205,0)),"Kunde nicht in der Liste",IF(AND(M329&lt;&gt;"",L329=""),"Zahlungsdatum fehlt",""))))))))</f>
        <v/>
      </c>
      <c r="R329" s="13" t="n"/>
    </row>
    <row r="330">
      <c r="A330" s="10" t="n"/>
      <c r="B330" s="11">
        <f>IF(A330="","",Einstellungen!$B$4&amp;TEXT(A330,REPT("0",Einstellungen!$B$5)))</f>
        <v/>
      </c>
      <c r="C330" s="12" t="n"/>
      <c r="D330" s="13" t="n"/>
      <c r="E330" s="13" t="n"/>
      <c r="F330" s="14" t="n"/>
      <c r="G330" s="15" t="n"/>
      <c r="H330" s="16">
        <f>IF(F330="","",ROUND(F330*N(G330),2))</f>
        <v/>
      </c>
      <c r="I330" s="16">
        <f>IF(F330="","",F330+N(H330))</f>
        <v/>
      </c>
      <c r="J330" s="17">
        <f>IF(F330="","",IFERROR(IF(INDEX(Kunden!$D$6:$D$205,MATCH(D330,Kunden!$A$6:$A$205,0))="",Einstellungen!$B$6,INDEX(Kunden!$D$6:$D$205,MATCH(D330,Kunden!$A$6:$A$205,0))),Einstellungen!$B$6))</f>
        <v/>
      </c>
      <c r="K330" s="18">
        <f>IF(OR(F330="",C330=""),"",C330+J330)</f>
        <v/>
      </c>
      <c r="L330" s="12" t="n"/>
      <c r="M330" s="19" t="n"/>
      <c r="N330" s="16">
        <f>IF(F330="","",IF(O330="bezahlt",0,I330-N(M330)))</f>
        <v/>
      </c>
      <c r="O330" s="11">
        <f>IF(F330="","",IF(I330&lt;0,IF(OR(L330&lt;&gt;"",M330&lt;&gt;""),"bezahlt","Gutschrift"),IF(OR(L330&lt;&gt;"",M330&lt;&gt;""),IF(OR(M330="",N(M330)&gt;=I330-0.005),"bezahlt","teilbezahlt"),IF(IF(K330="",FALSE,TODAY()&gt;K330),"überfällig","offen"))))</f>
        <v/>
      </c>
      <c r="P330" s="17">
        <f>IF(OR(F330="",K330=""),"",IF(AND(N(N330)&gt;0.005,TODAY()&gt;K330),TODAY()-K330,""))</f>
        <v/>
      </c>
      <c r="Q330" s="20">
        <f>IF(AND(A330="",F330=""),"",IF(A330="","Nummer fehlt",IF(COUNTIF($A$7:$A$506,A330)&gt;1,"Nummer doppelt",IF(AND(A330&gt;MIN($A$7:$A$506),COUNTIF($A$7:$A$506,A330-1)=0),"Lücke vor dieser Nummer",IF(C330="","Datum fehlt",IF(D330="","Kunde fehlt",IF(ISNA(MATCH(D330,Kunden!$A$6:$A$205,0)),"Kunde nicht in der Liste",IF(AND(M330&lt;&gt;"",L330=""),"Zahlungsdatum fehlt",""))))))))</f>
        <v/>
      </c>
      <c r="R330" s="13" t="n"/>
    </row>
    <row r="331">
      <c r="A331" s="10" t="n"/>
      <c r="B331" s="11">
        <f>IF(A331="","",Einstellungen!$B$4&amp;TEXT(A331,REPT("0",Einstellungen!$B$5)))</f>
        <v/>
      </c>
      <c r="C331" s="12" t="n"/>
      <c r="D331" s="13" t="n"/>
      <c r="E331" s="13" t="n"/>
      <c r="F331" s="14" t="n"/>
      <c r="G331" s="15" t="n"/>
      <c r="H331" s="16">
        <f>IF(F331="","",ROUND(F331*N(G331),2))</f>
        <v/>
      </c>
      <c r="I331" s="16">
        <f>IF(F331="","",F331+N(H331))</f>
        <v/>
      </c>
      <c r="J331" s="17">
        <f>IF(F331="","",IFERROR(IF(INDEX(Kunden!$D$6:$D$205,MATCH(D331,Kunden!$A$6:$A$205,0))="",Einstellungen!$B$6,INDEX(Kunden!$D$6:$D$205,MATCH(D331,Kunden!$A$6:$A$205,0))),Einstellungen!$B$6))</f>
        <v/>
      </c>
      <c r="K331" s="18">
        <f>IF(OR(F331="",C331=""),"",C331+J331)</f>
        <v/>
      </c>
      <c r="L331" s="12" t="n"/>
      <c r="M331" s="19" t="n"/>
      <c r="N331" s="16">
        <f>IF(F331="","",IF(O331="bezahlt",0,I331-N(M331)))</f>
        <v/>
      </c>
      <c r="O331" s="11">
        <f>IF(F331="","",IF(I331&lt;0,IF(OR(L331&lt;&gt;"",M331&lt;&gt;""),"bezahlt","Gutschrift"),IF(OR(L331&lt;&gt;"",M331&lt;&gt;""),IF(OR(M331="",N(M331)&gt;=I331-0.005),"bezahlt","teilbezahlt"),IF(IF(K331="",FALSE,TODAY()&gt;K331),"überfällig","offen"))))</f>
        <v/>
      </c>
      <c r="P331" s="17">
        <f>IF(OR(F331="",K331=""),"",IF(AND(N(N331)&gt;0.005,TODAY()&gt;K331),TODAY()-K331,""))</f>
        <v/>
      </c>
      <c r="Q331" s="20">
        <f>IF(AND(A331="",F331=""),"",IF(A331="","Nummer fehlt",IF(COUNTIF($A$7:$A$506,A331)&gt;1,"Nummer doppelt",IF(AND(A331&gt;MIN($A$7:$A$506),COUNTIF($A$7:$A$506,A331-1)=0),"Lücke vor dieser Nummer",IF(C331="","Datum fehlt",IF(D331="","Kunde fehlt",IF(ISNA(MATCH(D331,Kunden!$A$6:$A$205,0)),"Kunde nicht in der Liste",IF(AND(M331&lt;&gt;"",L331=""),"Zahlungsdatum fehlt",""))))))))</f>
        <v/>
      </c>
      <c r="R331" s="13" t="n"/>
    </row>
    <row r="332">
      <c r="A332" s="10" t="n"/>
      <c r="B332" s="11">
        <f>IF(A332="","",Einstellungen!$B$4&amp;TEXT(A332,REPT("0",Einstellungen!$B$5)))</f>
        <v/>
      </c>
      <c r="C332" s="12" t="n"/>
      <c r="D332" s="13" t="n"/>
      <c r="E332" s="13" t="n"/>
      <c r="F332" s="14" t="n"/>
      <c r="G332" s="15" t="n"/>
      <c r="H332" s="16">
        <f>IF(F332="","",ROUND(F332*N(G332),2))</f>
        <v/>
      </c>
      <c r="I332" s="16">
        <f>IF(F332="","",F332+N(H332))</f>
        <v/>
      </c>
      <c r="J332" s="17">
        <f>IF(F332="","",IFERROR(IF(INDEX(Kunden!$D$6:$D$205,MATCH(D332,Kunden!$A$6:$A$205,0))="",Einstellungen!$B$6,INDEX(Kunden!$D$6:$D$205,MATCH(D332,Kunden!$A$6:$A$205,0))),Einstellungen!$B$6))</f>
        <v/>
      </c>
      <c r="K332" s="18">
        <f>IF(OR(F332="",C332=""),"",C332+J332)</f>
        <v/>
      </c>
      <c r="L332" s="12" t="n"/>
      <c r="M332" s="19" t="n"/>
      <c r="N332" s="16">
        <f>IF(F332="","",IF(O332="bezahlt",0,I332-N(M332)))</f>
        <v/>
      </c>
      <c r="O332" s="11">
        <f>IF(F332="","",IF(I332&lt;0,IF(OR(L332&lt;&gt;"",M332&lt;&gt;""),"bezahlt","Gutschrift"),IF(OR(L332&lt;&gt;"",M332&lt;&gt;""),IF(OR(M332="",N(M332)&gt;=I332-0.005),"bezahlt","teilbezahlt"),IF(IF(K332="",FALSE,TODAY()&gt;K332),"überfällig","offen"))))</f>
        <v/>
      </c>
      <c r="P332" s="17">
        <f>IF(OR(F332="",K332=""),"",IF(AND(N(N332)&gt;0.005,TODAY()&gt;K332),TODAY()-K332,""))</f>
        <v/>
      </c>
      <c r="Q332" s="20">
        <f>IF(AND(A332="",F332=""),"",IF(A332="","Nummer fehlt",IF(COUNTIF($A$7:$A$506,A332)&gt;1,"Nummer doppelt",IF(AND(A332&gt;MIN($A$7:$A$506),COUNTIF($A$7:$A$506,A332-1)=0),"Lücke vor dieser Nummer",IF(C332="","Datum fehlt",IF(D332="","Kunde fehlt",IF(ISNA(MATCH(D332,Kunden!$A$6:$A$205,0)),"Kunde nicht in der Liste",IF(AND(M332&lt;&gt;"",L332=""),"Zahlungsdatum fehlt",""))))))))</f>
        <v/>
      </c>
      <c r="R332" s="13" t="n"/>
    </row>
    <row r="333">
      <c r="A333" s="10" t="n"/>
      <c r="B333" s="11">
        <f>IF(A333="","",Einstellungen!$B$4&amp;TEXT(A333,REPT("0",Einstellungen!$B$5)))</f>
        <v/>
      </c>
      <c r="C333" s="12" t="n"/>
      <c r="D333" s="13" t="n"/>
      <c r="E333" s="13" t="n"/>
      <c r="F333" s="14" t="n"/>
      <c r="G333" s="15" t="n"/>
      <c r="H333" s="16">
        <f>IF(F333="","",ROUND(F333*N(G333),2))</f>
        <v/>
      </c>
      <c r="I333" s="16">
        <f>IF(F333="","",F333+N(H333))</f>
        <v/>
      </c>
      <c r="J333" s="17">
        <f>IF(F333="","",IFERROR(IF(INDEX(Kunden!$D$6:$D$205,MATCH(D333,Kunden!$A$6:$A$205,0))="",Einstellungen!$B$6,INDEX(Kunden!$D$6:$D$205,MATCH(D333,Kunden!$A$6:$A$205,0))),Einstellungen!$B$6))</f>
        <v/>
      </c>
      <c r="K333" s="18">
        <f>IF(OR(F333="",C333=""),"",C333+J333)</f>
        <v/>
      </c>
      <c r="L333" s="12" t="n"/>
      <c r="M333" s="19" t="n"/>
      <c r="N333" s="16">
        <f>IF(F333="","",IF(O333="bezahlt",0,I333-N(M333)))</f>
        <v/>
      </c>
      <c r="O333" s="11">
        <f>IF(F333="","",IF(I333&lt;0,IF(OR(L333&lt;&gt;"",M333&lt;&gt;""),"bezahlt","Gutschrift"),IF(OR(L333&lt;&gt;"",M333&lt;&gt;""),IF(OR(M333="",N(M333)&gt;=I333-0.005),"bezahlt","teilbezahlt"),IF(IF(K333="",FALSE,TODAY()&gt;K333),"überfällig","offen"))))</f>
        <v/>
      </c>
      <c r="P333" s="17">
        <f>IF(OR(F333="",K333=""),"",IF(AND(N(N333)&gt;0.005,TODAY()&gt;K333),TODAY()-K333,""))</f>
        <v/>
      </c>
      <c r="Q333" s="20">
        <f>IF(AND(A333="",F333=""),"",IF(A333="","Nummer fehlt",IF(COUNTIF($A$7:$A$506,A333)&gt;1,"Nummer doppelt",IF(AND(A333&gt;MIN($A$7:$A$506),COUNTIF($A$7:$A$506,A333-1)=0),"Lücke vor dieser Nummer",IF(C333="","Datum fehlt",IF(D333="","Kunde fehlt",IF(ISNA(MATCH(D333,Kunden!$A$6:$A$205,0)),"Kunde nicht in der Liste",IF(AND(M333&lt;&gt;"",L333=""),"Zahlungsdatum fehlt",""))))))))</f>
        <v/>
      </c>
      <c r="R333" s="13" t="n"/>
    </row>
    <row r="334">
      <c r="A334" s="10" t="n"/>
      <c r="B334" s="11">
        <f>IF(A334="","",Einstellungen!$B$4&amp;TEXT(A334,REPT("0",Einstellungen!$B$5)))</f>
        <v/>
      </c>
      <c r="C334" s="12" t="n"/>
      <c r="D334" s="13" t="n"/>
      <c r="E334" s="13" t="n"/>
      <c r="F334" s="14" t="n"/>
      <c r="G334" s="15" t="n"/>
      <c r="H334" s="16">
        <f>IF(F334="","",ROUND(F334*N(G334),2))</f>
        <v/>
      </c>
      <c r="I334" s="16">
        <f>IF(F334="","",F334+N(H334))</f>
        <v/>
      </c>
      <c r="J334" s="17">
        <f>IF(F334="","",IFERROR(IF(INDEX(Kunden!$D$6:$D$205,MATCH(D334,Kunden!$A$6:$A$205,0))="",Einstellungen!$B$6,INDEX(Kunden!$D$6:$D$205,MATCH(D334,Kunden!$A$6:$A$205,0))),Einstellungen!$B$6))</f>
        <v/>
      </c>
      <c r="K334" s="18">
        <f>IF(OR(F334="",C334=""),"",C334+J334)</f>
        <v/>
      </c>
      <c r="L334" s="12" t="n"/>
      <c r="M334" s="19" t="n"/>
      <c r="N334" s="16">
        <f>IF(F334="","",IF(O334="bezahlt",0,I334-N(M334)))</f>
        <v/>
      </c>
      <c r="O334" s="11">
        <f>IF(F334="","",IF(I334&lt;0,IF(OR(L334&lt;&gt;"",M334&lt;&gt;""),"bezahlt","Gutschrift"),IF(OR(L334&lt;&gt;"",M334&lt;&gt;""),IF(OR(M334="",N(M334)&gt;=I334-0.005),"bezahlt","teilbezahlt"),IF(IF(K334="",FALSE,TODAY()&gt;K334),"überfällig","offen"))))</f>
        <v/>
      </c>
      <c r="P334" s="17">
        <f>IF(OR(F334="",K334=""),"",IF(AND(N(N334)&gt;0.005,TODAY()&gt;K334),TODAY()-K334,""))</f>
        <v/>
      </c>
      <c r="Q334" s="20">
        <f>IF(AND(A334="",F334=""),"",IF(A334="","Nummer fehlt",IF(COUNTIF($A$7:$A$506,A334)&gt;1,"Nummer doppelt",IF(AND(A334&gt;MIN($A$7:$A$506),COUNTIF($A$7:$A$506,A334-1)=0),"Lücke vor dieser Nummer",IF(C334="","Datum fehlt",IF(D334="","Kunde fehlt",IF(ISNA(MATCH(D334,Kunden!$A$6:$A$205,0)),"Kunde nicht in der Liste",IF(AND(M334&lt;&gt;"",L334=""),"Zahlungsdatum fehlt",""))))))))</f>
        <v/>
      </c>
      <c r="R334" s="13" t="n"/>
    </row>
    <row r="335">
      <c r="A335" s="10" t="n"/>
      <c r="B335" s="11">
        <f>IF(A335="","",Einstellungen!$B$4&amp;TEXT(A335,REPT("0",Einstellungen!$B$5)))</f>
        <v/>
      </c>
      <c r="C335" s="12" t="n"/>
      <c r="D335" s="13" t="n"/>
      <c r="E335" s="13" t="n"/>
      <c r="F335" s="14" t="n"/>
      <c r="G335" s="15" t="n"/>
      <c r="H335" s="16">
        <f>IF(F335="","",ROUND(F335*N(G335),2))</f>
        <v/>
      </c>
      <c r="I335" s="16">
        <f>IF(F335="","",F335+N(H335))</f>
        <v/>
      </c>
      <c r="J335" s="17">
        <f>IF(F335="","",IFERROR(IF(INDEX(Kunden!$D$6:$D$205,MATCH(D335,Kunden!$A$6:$A$205,0))="",Einstellungen!$B$6,INDEX(Kunden!$D$6:$D$205,MATCH(D335,Kunden!$A$6:$A$205,0))),Einstellungen!$B$6))</f>
        <v/>
      </c>
      <c r="K335" s="18">
        <f>IF(OR(F335="",C335=""),"",C335+J335)</f>
        <v/>
      </c>
      <c r="L335" s="12" t="n"/>
      <c r="M335" s="19" t="n"/>
      <c r="N335" s="16">
        <f>IF(F335="","",IF(O335="bezahlt",0,I335-N(M335)))</f>
        <v/>
      </c>
      <c r="O335" s="11">
        <f>IF(F335="","",IF(I335&lt;0,IF(OR(L335&lt;&gt;"",M335&lt;&gt;""),"bezahlt","Gutschrift"),IF(OR(L335&lt;&gt;"",M335&lt;&gt;""),IF(OR(M335="",N(M335)&gt;=I335-0.005),"bezahlt","teilbezahlt"),IF(IF(K335="",FALSE,TODAY()&gt;K335),"überfällig","offen"))))</f>
        <v/>
      </c>
      <c r="P335" s="17">
        <f>IF(OR(F335="",K335=""),"",IF(AND(N(N335)&gt;0.005,TODAY()&gt;K335),TODAY()-K335,""))</f>
        <v/>
      </c>
      <c r="Q335" s="20">
        <f>IF(AND(A335="",F335=""),"",IF(A335="","Nummer fehlt",IF(COUNTIF($A$7:$A$506,A335)&gt;1,"Nummer doppelt",IF(AND(A335&gt;MIN($A$7:$A$506),COUNTIF($A$7:$A$506,A335-1)=0),"Lücke vor dieser Nummer",IF(C335="","Datum fehlt",IF(D335="","Kunde fehlt",IF(ISNA(MATCH(D335,Kunden!$A$6:$A$205,0)),"Kunde nicht in der Liste",IF(AND(M335&lt;&gt;"",L335=""),"Zahlungsdatum fehlt",""))))))))</f>
        <v/>
      </c>
      <c r="R335" s="13" t="n"/>
    </row>
    <row r="336">
      <c r="A336" s="10" t="n"/>
      <c r="B336" s="11">
        <f>IF(A336="","",Einstellungen!$B$4&amp;TEXT(A336,REPT("0",Einstellungen!$B$5)))</f>
        <v/>
      </c>
      <c r="C336" s="12" t="n"/>
      <c r="D336" s="13" t="n"/>
      <c r="E336" s="13" t="n"/>
      <c r="F336" s="14" t="n"/>
      <c r="G336" s="15" t="n"/>
      <c r="H336" s="16">
        <f>IF(F336="","",ROUND(F336*N(G336),2))</f>
        <v/>
      </c>
      <c r="I336" s="16">
        <f>IF(F336="","",F336+N(H336))</f>
        <v/>
      </c>
      <c r="J336" s="17">
        <f>IF(F336="","",IFERROR(IF(INDEX(Kunden!$D$6:$D$205,MATCH(D336,Kunden!$A$6:$A$205,0))="",Einstellungen!$B$6,INDEX(Kunden!$D$6:$D$205,MATCH(D336,Kunden!$A$6:$A$205,0))),Einstellungen!$B$6))</f>
        <v/>
      </c>
      <c r="K336" s="18">
        <f>IF(OR(F336="",C336=""),"",C336+J336)</f>
        <v/>
      </c>
      <c r="L336" s="12" t="n"/>
      <c r="M336" s="19" t="n"/>
      <c r="N336" s="16">
        <f>IF(F336="","",IF(O336="bezahlt",0,I336-N(M336)))</f>
        <v/>
      </c>
      <c r="O336" s="11">
        <f>IF(F336="","",IF(I336&lt;0,IF(OR(L336&lt;&gt;"",M336&lt;&gt;""),"bezahlt","Gutschrift"),IF(OR(L336&lt;&gt;"",M336&lt;&gt;""),IF(OR(M336="",N(M336)&gt;=I336-0.005),"bezahlt","teilbezahlt"),IF(IF(K336="",FALSE,TODAY()&gt;K336),"überfällig","offen"))))</f>
        <v/>
      </c>
      <c r="P336" s="17">
        <f>IF(OR(F336="",K336=""),"",IF(AND(N(N336)&gt;0.005,TODAY()&gt;K336),TODAY()-K336,""))</f>
        <v/>
      </c>
      <c r="Q336" s="20">
        <f>IF(AND(A336="",F336=""),"",IF(A336="","Nummer fehlt",IF(COUNTIF($A$7:$A$506,A336)&gt;1,"Nummer doppelt",IF(AND(A336&gt;MIN($A$7:$A$506),COUNTIF($A$7:$A$506,A336-1)=0),"Lücke vor dieser Nummer",IF(C336="","Datum fehlt",IF(D336="","Kunde fehlt",IF(ISNA(MATCH(D336,Kunden!$A$6:$A$205,0)),"Kunde nicht in der Liste",IF(AND(M336&lt;&gt;"",L336=""),"Zahlungsdatum fehlt",""))))))))</f>
        <v/>
      </c>
      <c r="R336" s="13" t="n"/>
    </row>
    <row r="337">
      <c r="A337" s="10" t="n"/>
      <c r="B337" s="11">
        <f>IF(A337="","",Einstellungen!$B$4&amp;TEXT(A337,REPT("0",Einstellungen!$B$5)))</f>
        <v/>
      </c>
      <c r="C337" s="12" t="n"/>
      <c r="D337" s="13" t="n"/>
      <c r="E337" s="13" t="n"/>
      <c r="F337" s="14" t="n"/>
      <c r="G337" s="15" t="n"/>
      <c r="H337" s="16">
        <f>IF(F337="","",ROUND(F337*N(G337),2))</f>
        <v/>
      </c>
      <c r="I337" s="16">
        <f>IF(F337="","",F337+N(H337))</f>
        <v/>
      </c>
      <c r="J337" s="17">
        <f>IF(F337="","",IFERROR(IF(INDEX(Kunden!$D$6:$D$205,MATCH(D337,Kunden!$A$6:$A$205,0))="",Einstellungen!$B$6,INDEX(Kunden!$D$6:$D$205,MATCH(D337,Kunden!$A$6:$A$205,0))),Einstellungen!$B$6))</f>
        <v/>
      </c>
      <c r="K337" s="18">
        <f>IF(OR(F337="",C337=""),"",C337+J337)</f>
        <v/>
      </c>
      <c r="L337" s="12" t="n"/>
      <c r="M337" s="19" t="n"/>
      <c r="N337" s="16">
        <f>IF(F337="","",IF(O337="bezahlt",0,I337-N(M337)))</f>
        <v/>
      </c>
      <c r="O337" s="11">
        <f>IF(F337="","",IF(I337&lt;0,IF(OR(L337&lt;&gt;"",M337&lt;&gt;""),"bezahlt","Gutschrift"),IF(OR(L337&lt;&gt;"",M337&lt;&gt;""),IF(OR(M337="",N(M337)&gt;=I337-0.005),"bezahlt","teilbezahlt"),IF(IF(K337="",FALSE,TODAY()&gt;K337),"überfällig","offen"))))</f>
        <v/>
      </c>
      <c r="P337" s="17">
        <f>IF(OR(F337="",K337=""),"",IF(AND(N(N337)&gt;0.005,TODAY()&gt;K337),TODAY()-K337,""))</f>
        <v/>
      </c>
      <c r="Q337" s="20">
        <f>IF(AND(A337="",F337=""),"",IF(A337="","Nummer fehlt",IF(COUNTIF($A$7:$A$506,A337)&gt;1,"Nummer doppelt",IF(AND(A337&gt;MIN($A$7:$A$506),COUNTIF($A$7:$A$506,A337-1)=0),"Lücke vor dieser Nummer",IF(C337="","Datum fehlt",IF(D337="","Kunde fehlt",IF(ISNA(MATCH(D337,Kunden!$A$6:$A$205,0)),"Kunde nicht in der Liste",IF(AND(M337&lt;&gt;"",L337=""),"Zahlungsdatum fehlt",""))))))))</f>
        <v/>
      </c>
      <c r="R337" s="13" t="n"/>
    </row>
    <row r="338">
      <c r="A338" s="10" t="n"/>
      <c r="B338" s="11">
        <f>IF(A338="","",Einstellungen!$B$4&amp;TEXT(A338,REPT("0",Einstellungen!$B$5)))</f>
        <v/>
      </c>
      <c r="C338" s="12" t="n"/>
      <c r="D338" s="13" t="n"/>
      <c r="E338" s="13" t="n"/>
      <c r="F338" s="14" t="n"/>
      <c r="G338" s="15" t="n"/>
      <c r="H338" s="16">
        <f>IF(F338="","",ROUND(F338*N(G338),2))</f>
        <v/>
      </c>
      <c r="I338" s="16">
        <f>IF(F338="","",F338+N(H338))</f>
        <v/>
      </c>
      <c r="J338" s="17">
        <f>IF(F338="","",IFERROR(IF(INDEX(Kunden!$D$6:$D$205,MATCH(D338,Kunden!$A$6:$A$205,0))="",Einstellungen!$B$6,INDEX(Kunden!$D$6:$D$205,MATCH(D338,Kunden!$A$6:$A$205,0))),Einstellungen!$B$6))</f>
        <v/>
      </c>
      <c r="K338" s="18">
        <f>IF(OR(F338="",C338=""),"",C338+J338)</f>
        <v/>
      </c>
      <c r="L338" s="12" t="n"/>
      <c r="M338" s="19" t="n"/>
      <c r="N338" s="16">
        <f>IF(F338="","",IF(O338="bezahlt",0,I338-N(M338)))</f>
        <v/>
      </c>
      <c r="O338" s="11">
        <f>IF(F338="","",IF(I338&lt;0,IF(OR(L338&lt;&gt;"",M338&lt;&gt;""),"bezahlt","Gutschrift"),IF(OR(L338&lt;&gt;"",M338&lt;&gt;""),IF(OR(M338="",N(M338)&gt;=I338-0.005),"bezahlt","teilbezahlt"),IF(IF(K338="",FALSE,TODAY()&gt;K338),"überfällig","offen"))))</f>
        <v/>
      </c>
      <c r="P338" s="17">
        <f>IF(OR(F338="",K338=""),"",IF(AND(N(N338)&gt;0.005,TODAY()&gt;K338),TODAY()-K338,""))</f>
        <v/>
      </c>
      <c r="Q338" s="20">
        <f>IF(AND(A338="",F338=""),"",IF(A338="","Nummer fehlt",IF(COUNTIF($A$7:$A$506,A338)&gt;1,"Nummer doppelt",IF(AND(A338&gt;MIN($A$7:$A$506),COUNTIF($A$7:$A$506,A338-1)=0),"Lücke vor dieser Nummer",IF(C338="","Datum fehlt",IF(D338="","Kunde fehlt",IF(ISNA(MATCH(D338,Kunden!$A$6:$A$205,0)),"Kunde nicht in der Liste",IF(AND(M338&lt;&gt;"",L338=""),"Zahlungsdatum fehlt",""))))))))</f>
        <v/>
      </c>
      <c r="R338" s="13" t="n"/>
    </row>
    <row r="339">
      <c r="A339" s="10" t="n"/>
      <c r="B339" s="11">
        <f>IF(A339="","",Einstellungen!$B$4&amp;TEXT(A339,REPT("0",Einstellungen!$B$5)))</f>
        <v/>
      </c>
      <c r="C339" s="12" t="n"/>
      <c r="D339" s="13" t="n"/>
      <c r="E339" s="13" t="n"/>
      <c r="F339" s="14" t="n"/>
      <c r="G339" s="15" t="n"/>
      <c r="H339" s="16">
        <f>IF(F339="","",ROUND(F339*N(G339),2))</f>
        <v/>
      </c>
      <c r="I339" s="16">
        <f>IF(F339="","",F339+N(H339))</f>
        <v/>
      </c>
      <c r="J339" s="17">
        <f>IF(F339="","",IFERROR(IF(INDEX(Kunden!$D$6:$D$205,MATCH(D339,Kunden!$A$6:$A$205,0))="",Einstellungen!$B$6,INDEX(Kunden!$D$6:$D$205,MATCH(D339,Kunden!$A$6:$A$205,0))),Einstellungen!$B$6))</f>
        <v/>
      </c>
      <c r="K339" s="18">
        <f>IF(OR(F339="",C339=""),"",C339+J339)</f>
        <v/>
      </c>
      <c r="L339" s="12" t="n"/>
      <c r="M339" s="19" t="n"/>
      <c r="N339" s="16">
        <f>IF(F339="","",IF(O339="bezahlt",0,I339-N(M339)))</f>
        <v/>
      </c>
      <c r="O339" s="11">
        <f>IF(F339="","",IF(I339&lt;0,IF(OR(L339&lt;&gt;"",M339&lt;&gt;""),"bezahlt","Gutschrift"),IF(OR(L339&lt;&gt;"",M339&lt;&gt;""),IF(OR(M339="",N(M339)&gt;=I339-0.005),"bezahlt","teilbezahlt"),IF(IF(K339="",FALSE,TODAY()&gt;K339),"überfällig","offen"))))</f>
        <v/>
      </c>
      <c r="P339" s="17">
        <f>IF(OR(F339="",K339=""),"",IF(AND(N(N339)&gt;0.005,TODAY()&gt;K339),TODAY()-K339,""))</f>
        <v/>
      </c>
      <c r="Q339" s="20">
        <f>IF(AND(A339="",F339=""),"",IF(A339="","Nummer fehlt",IF(COUNTIF($A$7:$A$506,A339)&gt;1,"Nummer doppelt",IF(AND(A339&gt;MIN($A$7:$A$506),COUNTIF($A$7:$A$506,A339-1)=0),"Lücke vor dieser Nummer",IF(C339="","Datum fehlt",IF(D339="","Kunde fehlt",IF(ISNA(MATCH(D339,Kunden!$A$6:$A$205,0)),"Kunde nicht in der Liste",IF(AND(M339&lt;&gt;"",L339=""),"Zahlungsdatum fehlt",""))))))))</f>
        <v/>
      </c>
      <c r="R339" s="13" t="n"/>
    </row>
    <row r="340">
      <c r="A340" s="10" t="n"/>
      <c r="B340" s="11">
        <f>IF(A340="","",Einstellungen!$B$4&amp;TEXT(A340,REPT("0",Einstellungen!$B$5)))</f>
        <v/>
      </c>
      <c r="C340" s="12" t="n"/>
      <c r="D340" s="13" t="n"/>
      <c r="E340" s="13" t="n"/>
      <c r="F340" s="14" t="n"/>
      <c r="G340" s="15" t="n"/>
      <c r="H340" s="16">
        <f>IF(F340="","",ROUND(F340*N(G340),2))</f>
        <v/>
      </c>
      <c r="I340" s="16">
        <f>IF(F340="","",F340+N(H340))</f>
        <v/>
      </c>
      <c r="J340" s="17">
        <f>IF(F340="","",IFERROR(IF(INDEX(Kunden!$D$6:$D$205,MATCH(D340,Kunden!$A$6:$A$205,0))="",Einstellungen!$B$6,INDEX(Kunden!$D$6:$D$205,MATCH(D340,Kunden!$A$6:$A$205,0))),Einstellungen!$B$6))</f>
        <v/>
      </c>
      <c r="K340" s="18">
        <f>IF(OR(F340="",C340=""),"",C340+J340)</f>
        <v/>
      </c>
      <c r="L340" s="12" t="n"/>
      <c r="M340" s="19" t="n"/>
      <c r="N340" s="16">
        <f>IF(F340="","",IF(O340="bezahlt",0,I340-N(M340)))</f>
        <v/>
      </c>
      <c r="O340" s="11">
        <f>IF(F340="","",IF(I340&lt;0,IF(OR(L340&lt;&gt;"",M340&lt;&gt;""),"bezahlt","Gutschrift"),IF(OR(L340&lt;&gt;"",M340&lt;&gt;""),IF(OR(M340="",N(M340)&gt;=I340-0.005),"bezahlt","teilbezahlt"),IF(IF(K340="",FALSE,TODAY()&gt;K340),"überfällig","offen"))))</f>
        <v/>
      </c>
      <c r="P340" s="17">
        <f>IF(OR(F340="",K340=""),"",IF(AND(N(N340)&gt;0.005,TODAY()&gt;K340),TODAY()-K340,""))</f>
        <v/>
      </c>
      <c r="Q340" s="20">
        <f>IF(AND(A340="",F340=""),"",IF(A340="","Nummer fehlt",IF(COUNTIF($A$7:$A$506,A340)&gt;1,"Nummer doppelt",IF(AND(A340&gt;MIN($A$7:$A$506),COUNTIF($A$7:$A$506,A340-1)=0),"Lücke vor dieser Nummer",IF(C340="","Datum fehlt",IF(D340="","Kunde fehlt",IF(ISNA(MATCH(D340,Kunden!$A$6:$A$205,0)),"Kunde nicht in der Liste",IF(AND(M340&lt;&gt;"",L340=""),"Zahlungsdatum fehlt",""))))))))</f>
        <v/>
      </c>
      <c r="R340" s="13" t="n"/>
    </row>
    <row r="341">
      <c r="A341" s="10" t="n"/>
      <c r="B341" s="11">
        <f>IF(A341="","",Einstellungen!$B$4&amp;TEXT(A341,REPT("0",Einstellungen!$B$5)))</f>
        <v/>
      </c>
      <c r="C341" s="12" t="n"/>
      <c r="D341" s="13" t="n"/>
      <c r="E341" s="13" t="n"/>
      <c r="F341" s="14" t="n"/>
      <c r="G341" s="15" t="n"/>
      <c r="H341" s="16">
        <f>IF(F341="","",ROUND(F341*N(G341),2))</f>
        <v/>
      </c>
      <c r="I341" s="16">
        <f>IF(F341="","",F341+N(H341))</f>
        <v/>
      </c>
      <c r="J341" s="17">
        <f>IF(F341="","",IFERROR(IF(INDEX(Kunden!$D$6:$D$205,MATCH(D341,Kunden!$A$6:$A$205,0))="",Einstellungen!$B$6,INDEX(Kunden!$D$6:$D$205,MATCH(D341,Kunden!$A$6:$A$205,0))),Einstellungen!$B$6))</f>
        <v/>
      </c>
      <c r="K341" s="18">
        <f>IF(OR(F341="",C341=""),"",C341+J341)</f>
        <v/>
      </c>
      <c r="L341" s="12" t="n"/>
      <c r="M341" s="19" t="n"/>
      <c r="N341" s="16">
        <f>IF(F341="","",IF(O341="bezahlt",0,I341-N(M341)))</f>
        <v/>
      </c>
      <c r="O341" s="11">
        <f>IF(F341="","",IF(I341&lt;0,IF(OR(L341&lt;&gt;"",M341&lt;&gt;""),"bezahlt","Gutschrift"),IF(OR(L341&lt;&gt;"",M341&lt;&gt;""),IF(OR(M341="",N(M341)&gt;=I341-0.005),"bezahlt","teilbezahlt"),IF(IF(K341="",FALSE,TODAY()&gt;K341),"überfällig","offen"))))</f>
        <v/>
      </c>
      <c r="P341" s="17">
        <f>IF(OR(F341="",K341=""),"",IF(AND(N(N341)&gt;0.005,TODAY()&gt;K341),TODAY()-K341,""))</f>
        <v/>
      </c>
      <c r="Q341" s="20">
        <f>IF(AND(A341="",F341=""),"",IF(A341="","Nummer fehlt",IF(COUNTIF($A$7:$A$506,A341)&gt;1,"Nummer doppelt",IF(AND(A341&gt;MIN($A$7:$A$506),COUNTIF($A$7:$A$506,A341-1)=0),"Lücke vor dieser Nummer",IF(C341="","Datum fehlt",IF(D341="","Kunde fehlt",IF(ISNA(MATCH(D341,Kunden!$A$6:$A$205,0)),"Kunde nicht in der Liste",IF(AND(M341&lt;&gt;"",L341=""),"Zahlungsdatum fehlt",""))))))))</f>
        <v/>
      </c>
      <c r="R341" s="13" t="n"/>
    </row>
    <row r="342">
      <c r="A342" s="10" t="n"/>
      <c r="B342" s="11">
        <f>IF(A342="","",Einstellungen!$B$4&amp;TEXT(A342,REPT("0",Einstellungen!$B$5)))</f>
        <v/>
      </c>
      <c r="C342" s="12" t="n"/>
      <c r="D342" s="13" t="n"/>
      <c r="E342" s="13" t="n"/>
      <c r="F342" s="14" t="n"/>
      <c r="G342" s="15" t="n"/>
      <c r="H342" s="16">
        <f>IF(F342="","",ROUND(F342*N(G342),2))</f>
        <v/>
      </c>
      <c r="I342" s="16">
        <f>IF(F342="","",F342+N(H342))</f>
        <v/>
      </c>
      <c r="J342" s="17">
        <f>IF(F342="","",IFERROR(IF(INDEX(Kunden!$D$6:$D$205,MATCH(D342,Kunden!$A$6:$A$205,0))="",Einstellungen!$B$6,INDEX(Kunden!$D$6:$D$205,MATCH(D342,Kunden!$A$6:$A$205,0))),Einstellungen!$B$6))</f>
        <v/>
      </c>
      <c r="K342" s="18">
        <f>IF(OR(F342="",C342=""),"",C342+J342)</f>
        <v/>
      </c>
      <c r="L342" s="12" t="n"/>
      <c r="M342" s="19" t="n"/>
      <c r="N342" s="16">
        <f>IF(F342="","",IF(O342="bezahlt",0,I342-N(M342)))</f>
        <v/>
      </c>
      <c r="O342" s="11">
        <f>IF(F342="","",IF(I342&lt;0,IF(OR(L342&lt;&gt;"",M342&lt;&gt;""),"bezahlt","Gutschrift"),IF(OR(L342&lt;&gt;"",M342&lt;&gt;""),IF(OR(M342="",N(M342)&gt;=I342-0.005),"bezahlt","teilbezahlt"),IF(IF(K342="",FALSE,TODAY()&gt;K342),"überfällig","offen"))))</f>
        <v/>
      </c>
      <c r="P342" s="17">
        <f>IF(OR(F342="",K342=""),"",IF(AND(N(N342)&gt;0.005,TODAY()&gt;K342),TODAY()-K342,""))</f>
        <v/>
      </c>
      <c r="Q342" s="20">
        <f>IF(AND(A342="",F342=""),"",IF(A342="","Nummer fehlt",IF(COUNTIF($A$7:$A$506,A342)&gt;1,"Nummer doppelt",IF(AND(A342&gt;MIN($A$7:$A$506),COUNTIF($A$7:$A$506,A342-1)=0),"Lücke vor dieser Nummer",IF(C342="","Datum fehlt",IF(D342="","Kunde fehlt",IF(ISNA(MATCH(D342,Kunden!$A$6:$A$205,0)),"Kunde nicht in der Liste",IF(AND(M342&lt;&gt;"",L342=""),"Zahlungsdatum fehlt",""))))))))</f>
        <v/>
      </c>
      <c r="R342" s="13" t="n"/>
    </row>
    <row r="343">
      <c r="A343" s="10" t="n"/>
      <c r="B343" s="11">
        <f>IF(A343="","",Einstellungen!$B$4&amp;TEXT(A343,REPT("0",Einstellungen!$B$5)))</f>
        <v/>
      </c>
      <c r="C343" s="12" t="n"/>
      <c r="D343" s="13" t="n"/>
      <c r="E343" s="13" t="n"/>
      <c r="F343" s="14" t="n"/>
      <c r="G343" s="15" t="n"/>
      <c r="H343" s="16">
        <f>IF(F343="","",ROUND(F343*N(G343),2))</f>
        <v/>
      </c>
      <c r="I343" s="16">
        <f>IF(F343="","",F343+N(H343))</f>
        <v/>
      </c>
      <c r="J343" s="17">
        <f>IF(F343="","",IFERROR(IF(INDEX(Kunden!$D$6:$D$205,MATCH(D343,Kunden!$A$6:$A$205,0))="",Einstellungen!$B$6,INDEX(Kunden!$D$6:$D$205,MATCH(D343,Kunden!$A$6:$A$205,0))),Einstellungen!$B$6))</f>
        <v/>
      </c>
      <c r="K343" s="18">
        <f>IF(OR(F343="",C343=""),"",C343+J343)</f>
        <v/>
      </c>
      <c r="L343" s="12" t="n"/>
      <c r="M343" s="19" t="n"/>
      <c r="N343" s="16">
        <f>IF(F343="","",IF(O343="bezahlt",0,I343-N(M343)))</f>
        <v/>
      </c>
      <c r="O343" s="11">
        <f>IF(F343="","",IF(I343&lt;0,IF(OR(L343&lt;&gt;"",M343&lt;&gt;""),"bezahlt","Gutschrift"),IF(OR(L343&lt;&gt;"",M343&lt;&gt;""),IF(OR(M343="",N(M343)&gt;=I343-0.005),"bezahlt","teilbezahlt"),IF(IF(K343="",FALSE,TODAY()&gt;K343),"überfällig","offen"))))</f>
        <v/>
      </c>
      <c r="P343" s="17">
        <f>IF(OR(F343="",K343=""),"",IF(AND(N(N343)&gt;0.005,TODAY()&gt;K343),TODAY()-K343,""))</f>
        <v/>
      </c>
      <c r="Q343" s="20">
        <f>IF(AND(A343="",F343=""),"",IF(A343="","Nummer fehlt",IF(COUNTIF($A$7:$A$506,A343)&gt;1,"Nummer doppelt",IF(AND(A343&gt;MIN($A$7:$A$506),COUNTIF($A$7:$A$506,A343-1)=0),"Lücke vor dieser Nummer",IF(C343="","Datum fehlt",IF(D343="","Kunde fehlt",IF(ISNA(MATCH(D343,Kunden!$A$6:$A$205,0)),"Kunde nicht in der Liste",IF(AND(M343&lt;&gt;"",L343=""),"Zahlungsdatum fehlt",""))))))))</f>
        <v/>
      </c>
      <c r="R343" s="13" t="n"/>
    </row>
    <row r="344">
      <c r="A344" s="10" t="n"/>
      <c r="B344" s="11">
        <f>IF(A344="","",Einstellungen!$B$4&amp;TEXT(A344,REPT("0",Einstellungen!$B$5)))</f>
        <v/>
      </c>
      <c r="C344" s="12" t="n"/>
      <c r="D344" s="13" t="n"/>
      <c r="E344" s="13" t="n"/>
      <c r="F344" s="14" t="n"/>
      <c r="G344" s="15" t="n"/>
      <c r="H344" s="16">
        <f>IF(F344="","",ROUND(F344*N(G344),2))</f>
        <v/>
      </c>
      <c r="I344" s="16">
        <f>IF(F344="","",F344+N(H344))</f>
        <v/>
      </c>
      <c r="J344" s="17">
        <f>IF(F344="","",IFERROR(IF(INDEX(Kunden!$D$6:$D$205,MATCH(D344,Kunden!$A$6:$A$205,0))="",Einstellungen!$B$6,INDEX(Kunden!$D$6:$D$205,MATCH(D344,Kunden!$A$6:$A$205,0))),Einstellungen!$B$6))</f>
        <v/>
      </c>
      <c r="K344" s="18">
        <f>IF(OR(F344="",C344=""),"",C344+J344)</f>
        <v/>
      </c>
      <c r="L344" s="12" t="n"/>
      <c r="M344" s="19" t="n"/>
      <c r="N344" s="16">
        <f>IF(F344="","",IF(O344="bezahlt",0,I344-N(M344)))</f>
        <v/>
      </c>
      <c r="O344" s="11">
        <f>IF(F344="","",IF(I344&lt;0,IF(OR(L344&lt;&gt;"",M344&lt;&gt;""),"bezahlt","Gutschrift"),IF(OR(L344&lt;&gt;"",M344&lt;&gt;""),IF(OR(M344="",N(M344)&gt;=I344-0.005),"bezahlt","teilbezahlt"),IF(IF(K344="",FALSE,TODAY()&gt;K344),"überfällig","offen"))))</f>
        <v/>
      </c>
      <c r="P344" s="17">
        <f>IF(OR(F344="",K344=""),"",IF(AND(N(N344)&gt;0.005,TODAY()&gt;K344),TODAY()-K344,""))</f>
        <v/>
      </c>
      <c r="Q344" s="20">
        <f>IF(AND(A344="",F344=""),"",IF(A344="","Nummer fehlt",IF(COUNTIF($A$7:$A$506,A344)&gt;1,"Nummer doppelt",IF(AND(A344&gt;MIN($A$7:$A$506),COUNTIF($A$7:$A$506,A344-1)=0),"Lücke vor dieser Nummer",IF(C344="","Datum fehlt",IF(D344="","Kunde fehlt",IF(ISNA(MATCH(D344,Kunden!$A$6:$A$205,0)),"Kunde nicht in der Liste",IF(AND(M344&lt;&gt;"",L344=""),"Zahlungsdatum fehlt",""))))))))</f>
        <v/>
      </c>
      <c r="R344" s="13" t="n"/>
    </row>
    <row r="345">
      <c r="A345" s="10" t="n"/>
      <c r="B345" s="11">
        <f>IF(A345="","",Einstellungen!$B$4&amp;TEXT(A345,REPT("0",Einstellungen!$B$5)))</f>
        <v/>
      </c>
      <c r="C345" s="12" t="n"/>
      <c r="D345" s="13" t="n"/>
      <c r="E345" s="13" t="n"/>
      <c r="F345" s="14" t="n"/>
      <c r="G345" s="15" t="n"/>
      <c r="H345" s="16">
        <f>IF(F345="","",ROUND(F345*N(G345),2))</f>
        <v/>
      </c>
      <c r="I345" s="16">
        <f>IF(F345="","",F345+N(H345))</f>
        <v/>
      </c>
      <c r="J345" s="17">
        <f>IF(F345="","",IFERROR(IF(INDEX(Kunden!$D$6:$D$205,MATCH(D345,Kunden!$A$6:$A$205,0))="",Einstellungen!$B$6,INDEX(Kunden!$D$6:$D$205,MATCH(D345,Kunden!$A$6:$A$205,0))),Einstellungen!$B$6))</f>
        <v/>
      </c>
      <c r="K345" s="18">
        <f>IF(OR(F345="",C345=""),"",C345+J345)</f>
        <v/>
      </c>
      <c r="L345" s="12" t="n"/>
      <c r="M345" s="19" t="n"/>
      <c r="N345" s="16">
        <f>IF(F345="","",IF(O345="bezahlt",0,I345-N(M345)))</f>
        <v/>
      </c>
      <c r="O345" s="11">
        <f>IF(F345="","",IF(I345&lt;0,IF(OR(L345&lt;&gt;"",M345&lt;&gt;""),"bezahlt","Gutschrift"),IF(OR(L345&lt;&gt;"",M345&lt;&gt;""),IF(OR(M345="",N(M345)&gt;=I345-0.005),"bezahlt","teilbezahlt"),IF(IF(K345="",FALSE,TODAY()&gt;K345),"überfällig","offen"))))</f>
        <v/>
      </c>
      <c r="P345" s="17">
        <f>IF(OR(F345="",K345=""),"",IF(AND(N(N345)&gt;0.005,TODAY()&gt;K345),TODAY()-K345,""))</f>
        <v/>
      </c>
      <c r="Q345" s="20">
        <f>IF(AND(A345="",F345=""),"",IF(A345="","Nummer fehlt",IF(COUNTIF($A$7:$A$506,A345)&gt;1,"Nummer doppelt",IF(AND(A345&gt;MIN($A$7:$A$506),COUNTIF($A$7:$A$506,A345-1)=0),"Lücke vor dieser Nummer",IF(C345="","Datum fehlt",IF(D345="","Kunde fehlt",IF(ISNA(MATCH(D345,Kunden!$A$6:$A$205,0)),"Kunde nicht in der Liste",IF(AND(M345&lt;&gt;"",L345=""),"Zahlungsdatum fehlt",""))))))))</f>
        <v/>
      </c>
      <c r="R345" s="13" t="n"/>
    </row>
    <row r="346">
      <c r="A346" s="10" t="n"/>
      <c r="B346" s="11">
        <f>IF(A346="","",Einstellungen!$B$4&amp;TEXT(A346,REPT("0",Einstellungen!$B$5)))</f>
        <v/>
      </c>
      <c r="C346" s="12" t="n"/>
      <c r="D346" s="13" t="n"/>
      <c r="E346" s="13" t="n"/>
      <c r="F346" s="14" t="n"/>
      <c r="G346" s="15" t="n"/>
      <c r="H346" s="16">
        <f>IF(F346="","",ROUND(F346*N(G346),2))</f>
        <v/>
      </c>
      <c r="I346" s="16">
        <f>IF(F346="","",F346+N(H346))</f>
        <v/>
      </c>
      <c r="J346" s="17">
        <f>IF(F346="","",IFERROR(IF(INDEX(Kunden!$D$6:$D$205,MATCH(D346,Kunden!$A$6:$A$205,0))="",Einstellungen!$B$6,INDEX(Kunden!$D$6:$D$205,MATCH(D346,Kunden!$A$6:$A$205,0))),Einstellungen!$B$6))</f>
        <v/>
      </c>
      <c r="K346" s="18">
        <f>IF(OR(F346="",C346=""),"",C346+J346)</f>
        <v/>
      </c>
      <c r="L346" s="12" t="n"/>
      <c r="M346" s="19" t="n"/>
      <c r="N346" s="16">
        <f>IF(F346="","",IF(O346="bezahlt",0,I346-N(M346)))</f>
        <v/>
      </c>
      <c r="O346" s="11">
        <f>IF(F346="","",IF(I346&lt;0,IF(OR(L346&lt;&gt;"",M346&lt;&gt;""),"bezahlt","Gutschrift"),IF(OR(L346&lt;&gt;"",M346&lt;&gt;""),IF(OR(M346="",N(M346)&gt;=I346-0.005),"bezahlt","teilbezahlt"),IF(IF(K346="",FALSE,TODAY()&gt;K346),"überfällig","offen"))))</f>
        <v/>
      </c>
      <c r="P346" s="17">
        <f>IF(OR(F346="",K346=""),"",IF(AND(N(N346)&gt;0.005,TODAY()&gt;K346),TODAY()-K346,""))</f>
        <v/>
      </c>
      <c r="Q346" s="20">
        <f>IF(AND(A346="",F346=""),"",IF(A346="","Nummer fehlt",IF(COUNTIF($A$7:$A$506,A346)&gt;1,"Nummer doppelt",IF(AND(A346&gt;MIN($A$7:$A$506),COUNTIF($A$7:$A$506,A346-1)=0),"Lücke vor dieser Nummer",IF(C346="","Datum fehlt",IF(D346="","Kunde fehlt",IF(ISNA(MATCH(D346,Kunden!$A$6:$A$205,0)),"Kunde nicht in der Liste",IF(AND(M346&lt;&gt;"",L346=""),"Zahlungsdatum fehlt",""))))))))</f>
        <v/>
      </c>
      <c r="R346" s="13" t="n"/>
    </row>
    <row r="347">
      <c r="A347" s="10" t="n"/>
      <c r="B347" s="11">
        <f>IF(A347="","",Einstellungen!$B$4&amp;TEXT(A347,REPT("0",Einstellungen!$B$5)))</f>
        <v/>
      </c>
      <c r="C347" s="12" t="n"/>
      <c r="D347" s="13" t="n"/>
      <c r="E347" s="13" t="n"/>
      <c r="F347" s="14" t="n"/>
      <c r="G347" s="15" t="n"/>
      <c r="H347" s="16">
        <f>IF(F347="","",ROUND(F347*N(G347),2))</f>
        <v/>
      </c>
      <c r="I347" s="16">
        <f>IF(F347="","",F347+N(H347))</f>
        <v/>
      </c>
      <c r="J347" s="17">
        <f>IF(F347="","",IFERROR(IF(INDEX(Kunden!$D$6:$D$205,MATCH(D347,Kunden!$A$6:$A$205,0))="",Einstellungen!$B$6,INDEX(Kunden!$D$6:$D$205,MATCH(D347,Kunden!$A$6:$A$205,0))),Einstellungen!$B$6))</f>
        <v/>
      </c>
      <c r="K347" s="18">
        <f>IF(OR(F347="",C347=""),"",C347+J347)</f>
        <v/>
      </c>
      <c r="L347" s="12" t="n"/>
      <c r="M347" s="19" t="n"/>
      <c r="N347" s="16">
        <f>IF(F347="","",IF(O347="bezahlt",0,I347-N(M347)))</f>
        <v/>
      </c>
      <c r="O347" s="11">
        <f>IF(F347="","",IF(I347&lt;0,IF(OR(L347&lt;&gt;"",M347&lt;&gt;""),"bezahlt","Gutschrift"),IF(OR(L347&lt;&gt;"",M347&lt;&gt;""),IF(OR(M347="",N(M347)&gt;=I347-0.005),"bezahlt","teilbezahlt"),IF(IF(K347="",FALSE,TODAY()&gt;K347),"überfällig","offen"))))</f>
        <v/>
      </c>
      <c r="P347" s="17">
        <f>IF(OR(F347="",K347=""),"",IF(AND(N(N347)&gt;0.005,TODAY()&gt;K347),TODAY()-K347,""))</f>
        <v/>
      </c>
      <c r="Q347" s="20">
        <f>IF(AND(A347="",F347=""),"",IF(A347="","Nummer fehlt",IF(COUNTIF($A$7:$A$506,A347)&gt;1,"Nummer doppelt",IF(AND(A347&gt;MIN($A$7:$A$506),COUNTIF($A$7:$A$506,A347-1)=0),"Lücke vor dieser Nummer",IF(C347="","Datum fehlt",IF(D347="","Kunde fehlt",IF(ISNA(MATCH(D347,Kunden!$A$6:$A$205,0)),"Kunde nicht in der Liste",IF(AND(M347&lt;&gt;"",L347=""),"Zahlungsdatum fehlt",""))))))))</f>
        <v/>
      </c>
      <c r="R347" s="13" t="n"/>
    </row>
    <row r="348">
      <c r="A348" s="10" t="n"/>
      <c r="B348" s="11">
        <f>IF(A348="","",Einstellungen!$B$4&amp;TEXT(A348,REPT("0",Einstellungen!$B$5)))</f>
        <v/>
      </c>
      <c r="C348" s="12" t="n"/>
      <c r="D348" s="13" t="n"/>
      <c r="E348" s="13" t="n"/>
      <c r="F348" s="14" t="n"/>
      <c r="G348" s="15" t="n"/>
      <c r="H348" s="16">
        <f>IF(F348="","",ROUND(F348*N(G348),2))</f>
        <v/>
      </c>
      <c r="I348" s="16">
        <f>IF(F348="","",F348+N(H348))</f>
        <v/>
      </c>
      <c r="J348" s="17">
        <f>IF(F348="","",IFERROR(IF(INDEX(Kunden!$D$6:$D$205,MATCH(D348,Kunden!$A$6:$A$205,0))="",Einstellungen!$B$6,INDEX(Kunden!$D$6:$D$205,MATCH(D348,Kunden!$A$6:$A$205,0))),Einstellungen!$B$6))</f>
        <v/>
      </c>
      <c r="K348" s="18">
        <f>IF(OR(F348="",C348=""),"",C348+J348)</f>
        <v/>
      </c>
      <c r="L348" s="12" t="n"/>
      <c r="M348" s="19" t="n"/>
      <c r="N348" s="16">
        <f>IF(F348="","",IF(O348="bezahlt",0,I348-N(M348)))</f>
        <v/>
      </c>
      <c r="O348" s="11">
        <f>IF(F348="","",IF(I348&lt;0,IF(OR(L348&lt;&gt;"",M348&lt;&gt;""),"bezahlt","Gutschrift"),IF(OR(L348&lt;&gt;"",M348&lt;&gt;""),IF(OR(M348="",N(M348)&gt;=I348-0.005),"bezahlt","teilbezahlt"),IF(IF(K348="",FALSE,TODAY()&gt;K348),"überfällig","offen"))))</f>
        <v/>
      </c>
      <c r="P348" s="17">
        <f>IF(OR(F348="",K348=""),"",IF(AND(N(N348)&gt;0.005,TODAY()&gt;K348),TODAY()-K348,""))</f>
        <v/>
      </c>
      <c r="Q348" s="20">
        <f>IF(AND(A348="",F348=""),"",IF(A348="","Nummer fehlt",IF(COUNTIF($A$7:$A$506,A348)&gt;1,"Nummer doppelt",IF(AND(A348&gt;MIN($A$7:$A$506),COUNTIF($A$7:$A$506,A348-1)=0),"Lücke vor dieser Nummer",IF(C348="","Datum fehlt",IF(D348="","Kunde fehlt",IF(ISNA(MATCH(D348,Kunden!$A$6:$A$205,0)),"Kunde nicht in der Liste",IF(AND(M348&lt;&gt;"",L348=""),"Zahlungsdatum fehlt",""))))))))</f>
        <v/>
      </c>
      <c r="R348" s="13" t="n"/>
    </row>
    <row r="349">
      <c r="A349" s="10" t="n"/>
      <c r="B349" s="11">
        <f>IF(A349="","",Einstellungen!$B$4&amp;TEXT(A349,REPT("0",Einstellungen!$B$5)))</f>
        <v/>
      </c>
      <c r="C349" s="12" t="n"/>
      <c r="D349" s="13" t="n"/>
      <c r="E349" s="13" t="n"/>
      <c r="F349" s="14" t="n"/>
      <c r="G349" s="15" t="n"/>
      <c r="H349" s="16">
        <f>IF(F349="","",ROUND(F349*N(G349),2))</f>
        <v/>
      </c>
      <c r="I349" s="16">
        <f>IF(F349="","",F349+N(H349))</f>
        <v/>
      </c>
      <c r="J349" s="17">
        <f>IF(F349="","",IFERROR(IF(INDEX(Kunden!$D$6:$D$205,MATCH(D349,Kunden!$A$6:$A$205,0))="",Einstellungen!$B$6,INDEX(Kunden!$D$6:$D$205,MATCH(D349,Kunden!$A$6:$A$205,0))),Einstellungen!$B$6))</f>
        <v/>
      </c>
      <c r="K349" s="18">
        <f>IF(OR(F349="",C349=""),"",C349+J349)</f>
        <v/>
      </c>
      <c r="L349" s="12" t="n"/>
      <c r="M349" s="19" t="n"/>
      <c r="N349" s="16">
        <f>IF(F349="","",IF(O349="bezahlt",0,I349-N(M349)))</f>
        <v/>
      </c>
      <c r="O349" s="11">
        <f>IF(F349="","",IF(I349&lt;0,IF(OR(L349&lt;&gt;"",M349&lt;&gt;""),"bezahlt","Gutschrift"),IF(OR(L349&lt;&gt;"",M349&lt;&gt;""),IF(OR(M349="",N(M349)&gt;=I349-0.005),"bezahlt","teilbezahlt"),IF(IF(K349="",FALSE,TODAY()&gt;K349),"überfällig","offen"))))</f>
        <v/>
      </c>
      <c r="P349" s="17">
        <f>IF(OR(F349="",K349=""),"",IF(AND(N(N349)&gt;0.005,TODAY()&gt;K349),TODAY()-K349,""))</f>
        <v/>
      </c>
      <c r="Q349" s="20">
        <f>IF(AND(A349="",F349=""),"",IF(A349="","Nummer fehlt",IF(COUNTIF($A$7:$A$506,A349)&gt;1,"Nummer doppelt",IF(AND(A349&gt;MIN($A$7:$A$506),COUNTIF($A$7:$A$506,A349-1)=0),"Lücke vor dieser Nummer",IF(C349="","Datum fehlt",IF(D349="","Kunde fehlt",IF(ISNA(MATCH(D349,Kunden!$A$6:$A$205,0)),"Kunde nicht in der Liste",IF(AND(M349&lt;&gt;"",L349=""),"Zahlungsdatum fehlt",""))))))))</f>
        <v/>
      </c>
      <c r="R349" s="13" t="n"/>
    </row>
    <row r="350">
      <c r="A350" s="10" t="n"/>
      <c r="B350" s="11">
        <f>IF(A350="","",Einstellungen!$B$4&amp;TEXT(A350,REPT("0",Einstellungen!$B$5)))</f>
        <v/>
      </c>
      <c r="C350" s="12" t="n"/>
      <c r="D350" s="13" t="n"/>
      <c r="E350" s="13" t="n"/>
      <c r="F350" s="14" t="n"/>
      <c r="G350" s="15" t="n"/>
      <c r="H350" s="16">
        <f>IF(F350="","",ROUND(F350*N(G350),2))</f>
        <v/>
      </c>
      <c r="I350" s="16">
        <f>IF(F350="","",F350+N(H350))</f>
        <v/>
      </c>
      <c r="J350" s="17">
        <f>IF(F350="","",IFERROR(IF(INDEX(Kunden!$D$6:$D$205,MATCH(D350,Kunden!$A$6:$A$205,0))="",Einstellungen!$B$6,INDEX(Kunden!$D$6:$D$205,MATCH(D350,Kunden!$A$6:$A$205,0))),Einstellungen!$B$6))</f>
        <v/>
      </c>
      <c r="K350" s="18">
        <f>IF(OR(F350="",C350=""),"",C350+J350)</f>
        <v/>
      </c>
      <c r="L350" s="12" t="n"/>
      <c r="M350" s="19" t="n"/>
      <c r="N350" s="16">
        <f>IF(F350="","",IF(O350="bezahlt",0,I350-N(M350)))</f>
        <v/>
      </c>
      <c r="O350" s="11">
        <f>IF(F350="","",IF(I350&lt;0,IF(OR(L350&lt;&gt;"",M350&lt;&gt;""),"bezahlt","Gutschrift"),IF(OR(L350&lt;&gt;"",M350&lt;&gt;""),IF(OR(M350="",N(M350)&gt;=I350-0.005),"bezahlt","teilbezahlt"),IF(IF(K350="",FALSE,TODAY()&gt;K350),"überfällig","offen"))))</f>
        <v/>
      </c>
      <c r="P350" s="17">
        <f>IF(OR(F350="",K350=""),"",IF(AND(N(N350)&gt;0.005,TODAY()&gt;K350),TODAY()-K350,""))</f>
        <v/>
      </c>
      <c r="Q350" s="20">
        <f>IF(AND(A350="",F350=""),"",IF(A350="","Nummer fehlt",IF(COUNTIF($A$7:$A$506,A350)&gt;1,"Nummer doppelt",IF(AND(A350&gt;MIN($A$7:$A$506),COUNTIF($A$7:$A$506,A350-1)=0),"Lücke vor dieser Nummer",IF(C350="","Datum fehlt",IF(D350="","Kunde fehlt",IF(ISNA(MATCH(D350,Kunden!$A$6:$A$205,0)),"Kunde nicht in der Liste",IF(AND(M350&lt;&gt;"",L350=""),"Zahlungsdatum fehlt",""))))))))</f>
        <v/>
      </c>
      <c r="R350" s="13" t="n"/>
    </row>
    <row r="351">
      <c r="A351" s="10" t="n"/>
      <c r="B351" s="11">
        <f>IF(A351="","",Einstellungen!$B$4&amp;TEXT(A351,REPT("0",Einstellungen!$B$5)))</f>
        <v/>
      </c>
      <c r="C351" s="12" t="n"/>
      <c r="D351" s="13" t="n"/>
      <c r="E351" s="13" t="n"/>
      <c r="F351" s="14" t="n"/>
      <c r="G351" s="15" t="n"/>
      <c r="H351" s="16">
        <f>IF(F351="","",ROUND(F351*N(G351),2))</f>
        <v/>
      </c>
      <c r="I351" s="16">
        <f>IF(F351="","",F351+N(H351))</f>
        <v/>
      </c>
      <c r="J351" s="17">
        <f>IF(F351="","",IFERROR(IF(INDEX(Kunden!$D$6:$D$205,MATCH(D351,Kunden!$A$6:$A$205,0))="",Einstellungen!$B$6,INDEX(Kunden!$D$6:$D$205,MATCH(D351,Kunden!$A$6:$A$205,0))),Einstellungen!$B$6))</f>
        <v/>
      </c>
      <c r="K351" s="18">
        <f>IF(OR(F351="",C351=""),"",C351+J351)</f>
        <v/>
      </c>
      <c r="L351" s="12" t="n"/>
      <c r="M351" s="19" t="n"/>
      <c r="N351" s="16">
        <f>IF(F351="","",IF(O351="bezahlt",0,I351-N(M351)))</f>
        <v/>
      </c>
      <c r="O351" s="11">
        <f>IF(F351="","",IF(I351&lt;0,IF(OR(L351&lt;&gt;"",M351&lt;&gt;""),"bezahlt","Gutschrift"),IF(OR(L351&lt;&gt;"",M351&lt;&gt;""),IF(OR(M351="",N(M351)&gt;=I351-0.005),"bezahlt","teilbezahlt"),IF(IF(K351="",FALSE,TODAY()&gt;K351),"überfällig","offen"))))</f>
        <v/>
      </c>
      <c r="P351" s="17">
        <f>IF(OR(F351="",K351=""),"",IF(AND(N(N351)&gt;0.005,TODAY()&gt;K351),TODAY()-K351,""))</f>
        <v/>
      </c>
      <c r="Q351" s="20">
        <f>IF(AND(A351="",F351=""),"",IF(A351="","Nummer fehlt",IF(COUNTIF($A$7:$A$506,A351)&gt;1,"Nummer doppelt",IF(AND(A351&gt;MIN($A$7:$A$506),COUNTIF($A$7:$A$506,A351-1)=0),"Lücke vor dieser Nummer",IF(C351="","Datum fehlt",IF(D351="","Kunde fehlt",IF(ISNA(MATCH(D351,Kunden!$A$6:$A$205,0)),"Kunde nicht in der Liste",IF(AND(M351&lt;&gt;"",L351=""),"Zahlungsdatum fehlt",""))))))))</f>
        <v/>
      </c>
      <c r="R351" s="13" t="n"/>
    </row>
    <row r="352">
      <c r="A352" s="10" t="n"/>
      <c r="B352" s="11">
        <f>IF(A352="","",Einstellungen!$B$4&amp;TEXT(A352,REPT("0",Einstellungen!$B$5)))</f>
        <v/>
      </c>
      <c r="C352" s="12" t="n"/>
      <c r="D352" s="13" t="n"/>
      <c r="E352" s="13" t="n"/>
      <c r="F352" s="14" t="n"/>
      <c r="G352" s="15" t="n"/>
      <c r="H352" s="16">
        <f>IF(F352="","",ROUND(F352*N(G352),2))</f>
        <v/>
      </c>
      <c r="I352" s="16">
        <f>IF(F352="","",F352+N(H352))</f>
        <v/>
      </c>
      <c r="J352" s="17">
        <f>IF(F352="","",IFERROR(IF(INDEX(Kunden!$D$6:$D$205,MATCH(D352,Kunden!$A$6:$A$205,0))="",Einstellungen!$B$6,INDEX(Kunden!$D$6:$D$205,MATCH(D352,Kunden!$A$6:$A$205,0))),Einstellungen!$B$6))</f>
        <v/>
      </c>
      <c r="K352" s="18">
        <f>IF(OR(F352="",C352=""),"",C352+J352)</f>
        <v/>
      </c>
      <c r="L352" s="12" t="n"/>
      <c r="M352" s="19" t="n"/>
      <c r="N352" s="16">
        <f>IF(F352="","",IF(O352="bezahlt",0,I352-N(M352)))</f>
        <v/>
      </c>
      <c r="O352" s="11">
        <f>IF(F352="","",IF(I352&lt;0,IF(OR(L352&lt;&gt;"",M352&lt;&gt;""),"bezahlt","Gutschrift"),IF(OR(L352&lt;&gt;"",M352&lt;&gt;""),IF(OR(M352="",N(M352)&gt;=I352-0.005),"bezahlt","teilbezahlt"),IF(IF(K352="",FALSE,TODAY()&gt;K352),"überfällig","offen"))))</f>
        <v/>
      </c>
      <c r="P352" s="17">
        <f>IF(OR(F352="",K352=""),"",IF(AND(N(N352)&gt;0.005,TODAY()&gt;K352),TODAY()-K352,""))</f>
        <v/>
      </c>
      <c r="Q352" s="20">
        <f>IF(AND(A352="",F352=""),"",IF(A352="","Nummer fehlt",IF(COUNTIF($A$7:$A$506,A352)&gt;1,"Nummer doppelt",IF(AND(A352&gt;MIN($A$7:$A$506),COUNTIF($A$7:$A$506,A352-1)=0),"Lücke vor dieser Nummer",IF(C352="","Datum fehlt",IF(D352="","Kunde fehlt",IF(ISNA(MATCH(D352,Kunden!$A$6:$A$205,0)),"Kunde nicht in der Liste",IF(AND(M352&lt;&gt;"",L352=""),"Zahlungsdatum fehlt",""))))))))</f>
        <v/>
      </c>
      <c r="R352" s="13" t="n"/>
    </row>
    <row r="353">
      <c r="A353" s="10" t="n"/>
      <c r="B353" s="11">
        <f>IF(A353="","",Einstellungen!$B$4&amp;TEXT(A353,REPT("0",Einstellungen!$B$5)))</f>
        <v/>
      </c>
      <c r="C353" s="12" t="n"/>
      <c r="D353" s="13" t="n"/>
      <c r="E353" s="13" t="n"/>
      <c r="F353" s="14" t="n"/>
      <c r="G353" s="15" t="n"/>
      <c r="H353" s="16">
        <f>IF(F353="","",ROUND(F353*N(G353),2))</f>
        <v/>
      </c>
      <c r="I353" s="16">
        <f>IF(F353="","",F353+N(H353))</f>
        <v/>
      </c>
      <c r="J353" s="17">
        <f>IF(F353="","",IFERROR(IF(INDEX(Kunden!$D$6:$D$205,MATCH(D353,Kunden!$A$6:$A$205,0))="",Einstellungen!$B$6,INDEX(Kunden!$D$6:$D$205,MATCH(D353,Kunden!$A$6:$A$205,0))),Einstellungen!$B$6))</f>
        <v/>
      </c>
      <c r="K353" s="18">
        <f>IF(OR(F353="",C353=""),"",C353+J353)</f>
        <v/>
      </c>
      <c r="L353" s="12" t="n"/>
      <c r="M353" s="19" t="n"/>
      <c r="N353" s="16">
        <f>IF(F353="","",IF(O353="bezahlt",0,I353-N(M353)))</f>
        <v/>
      </c>
      <c r="O353" s="11">
        <f>IF(F353="","",IF(I353&lt;0,IF(OR(L353&lt;&gt;"",M353&lt;&gt;""),"bezahlt","Gutschrift"),IF(OR(L353&lt;&gt;"",M353&lt;&gt;""),IF(OR(M353="",N(M353)&gt;=I353-0.005),"bezahlt","teilbezahlt"),IF(IF(K353="",FALSE,TODAY()&gt;K353),"überfällig","offen"))))</f>
        <v/>
      </c>
      <c r="P353" s="17">
        <f>IF(OR(F353="",K353=""),"",IF(AND(N(N353)&gt;0.005,TODAY()&gt;K353),TODAY()-K353,""))</f>
        <v/>
      </c>
      <c r="Q353" s="20">
        <f>IF(AND(A353="",F353=""),"",IF(A353="","Nummer fehlt",IF(COUNTIF($A$7:$A$506,A353)&gt;1,"Nummer doppelt",IF(AND(A353&gt;MIN($A$7:$A$506),COUNTIF($A$7:$A$506,A353-1)=0),"Lücke vor dieser Nummer",IF(C353="","Datum fehlt",IF(D353="","Kunde fehlt",IF(ISNA(MATCH(D353,Kunden!$A$6:$A$205,0)),"Kunde nicht in der Liste",IF(AND(M353&lt;&gt;"",L353=""),"Zahlungsdatum fehlt",""))))))))</f>
        <v/>
      </c>
      <c r="R353" s="13" t="n"/>
    </row>
    <row r="354">
      <c r="A354" s="10" t="n"/>
      <c r="B354" s="11">
        <f>IF(A354="","",Einstellungen!$B$4&amp;TEXT(A354,REPT("0",Einstellungen!$B$5)))</f>
        <v/>
      </c>
      <c r="C354" s="12" t="n"/>
      <c r="D354" s="13" t="n"/>
      <c r="E354" s="13" t="n"/>
      <c r="F354" s="14" t="n"/>
      <c r="G354" s="15" t="n"/>
      <c r="H354" s="16">
        <f>IF(F354="","",ROUND(F354*N(G354),2))</f>
        <v/>
      </c>
      <c r="I354" s="16">
        <f>IF(F354="","",F354+N(H354))</f>
        <v/>
      </c>
      <c r="J354" s="17">
        <f>IF(F354="","",IFERROR(IF(INDEX(Kunden!$D$6:$D$205,MATCH(D354,Kunden!$A$6:$A$205,0))="",Einstellungen!$B$6,INDEX(Kunden!$D$6:$D$205,MATCH(D354,Kunden!$A$6:$A$205,0))),Einstellungen!$B$6))</f>
        <v/>
      </c>
      <c r="K354" s="18">
        <f>IF(OR(F354="",C354=""),"",C354+J354)</f>
        <v/>
      </c>
      <c r="L354" s="12" t="n"/>
      <c r="M354" s="19" t="n"/>
      <c r="N354" s="16">
        <f>IF(F354="","",IF(O354="bezahlt",0,I354-N(M354)))</f>
        <v/>
      </c>
      <c r="O354" s="11">
        <f>IF(F354="","",IF(I354&lt;0,IF(OR(L354&lt;&gt;"",M354&lt;&gt;""),"bezahlt","Gutschrift"),IF(OR(L354&lt;&gt;"",M354&lt;&gt;""),IF(OR(M354="",N(M354)&gt;=I354-0.005),"bezahlt","teilbezahlt"),IF(IF(K354="",FALSE,TODAY()&gt;K354),"überfällig","offen"))))</f>
        <v/>
      </c>
      <c r="P354" s="17">
        <f>IF(OR(F354="",K354=""),"",IF(AND(N(N354)&gt;0.005,TODAY()&gt;K354),TODAY()-K354,""))</f>
        <v/>
      </c>
      <c r="Q354" s="20">
        <f>IF(AND(A354="",F354=""),"",IF(A354="","Nummer fehlt",IF(COUNTIF($A$7:$A$506,A354)&gt;1,"Nummer doppelt",IF(AND(A354&gt;MIN($A$7:$A$506),COUNTIF($A$7:$A$506,A354-1)=0),"Lücke vor dieser Nummer",IF(C354="","Datum fehlt",IF(D354="","Kunde fehlt",IF(ISNA(MATCH(D354,Kunden!$A$6:$A$205,0)),"Kunde nicht in der Liste",IF(AND(M354&lt;&gt;"",L354=""),"Zahlungsdatum fehlt",""))))))))</f>
        <v/>
      </c>
      <c r="R354" s="13" t="n"/>
    </row>
    <row r="355">
      <c r="A355" s="10" t="n"/>
      <c r="B355" s="11">
        <f>IF(A355="","",Einstellungen!$B$4&amp;TEXT(A355,REPT("0",Einstellungen!$B$5)))</f>
        <v/>
      </c>
      <c r="C355" s="12" t="n"/>
      <c r="D355" s="13" t="n"/>
      <c r="E355" s="13" t="n"/>
      <c r="F355" s="14" t="n"/>
      <c r="G355" s="15" t="n"/>
      <c r="H355" s="16">
        <f>IF(F355="","",ROUND(F355*N(G355),2))</f>
        <v/>
      </c>
      <c r="I355" s="16">
        <f>IF(F355="","",F355+N(H355))</f>
        <v/>
      </c>
      <c r="J355" s="17">
        <f>IF(F355="","",IFERROR(IF(INDEX(Kunden!$D$6:$D$205,MATCH(D355,Kunden!$A$6:$A$205,0))="",Einstellungen!$B$6,INDEX(Kunden!$D$6:$D$205,MATCH(D355,Kunden!$A$6:$A$205,0))),Einstellungen!$B$6))</f>
        <v/>
      </c>
      <c r="K355" s="18">
        <f>IF(OR(F355="",C355=""),"",C355+J355)</f>
        <v/>
      </c>
      <c r="L355" s="12" t="n"/>
      <c r="M355" s="19" t="n"/>
      <c r="N355" s="16">
        <f>IF(F355="","",IF(O355="bezahlt",0,I355-N(M355)))</f>
        <v/>
      </c>
      <c r="O355" s="11">
        <f>IF(F355="","",IF(I355&lt;0,IF(OR(L355&lt;&gt;"",M355&lt;&gt;""),"bezahlt","Gutschrift"),IF(OR(L355&lt;&gt;"",M355&lt;&gt;""),IF(OR(M355="",N(M355)&gt;=I355-0.005),"bezahlt","teilbezahlt"),IF(IF(K355="",FALSE,TODAY()&gt;K355),"überfällig","offen"))))</f>
        <v/>
      </c>
      <c r="P355" s="17">
        <f>IF(OR(F355="",K355=""),"",IF(AND(N(N355)&gt;0.005,TODAY()&gt;K355),TODAY()-K355,""))</f>
        <v/>
      </c>
      <c r="Q355" s="20">
        <f>IF(AND(A355="",F355=""),"",IF(A355="","Nummer fehlt",IF(COUNTIF($A$7:$A$506,A355)&gt;1,"Nummer doppelt",IF(AND(A355&gt;MIN($A$7:$A$506),COUNTIF($A$7:$A$506,A355-1)=0),"Lücke vor dieser Nummer",IF(C355="","Datum fehlt",IF(D355="","Kunde fehlt",IF(ISNA(MATCH(D355,Kunden!$A$6:$A$205,0)),"Kunde nicht in der Liste",IF(AND(M355&lt;&gt;"",L355=""),"Zahlungsdatum fehlt",""))))))))</f>
        <v/>
      </c>
      <c r="R355" s="13" t="n"/>
    </row>
    <row r="356">
      <c r="A356" s="10" t="n"/>
      <c r="B356" s="11">
        <f>IF(A356="","",Einstellungen!$B$4&amp;TEXT(A356,REPT("0",Einstellungen!$B$5)))</f>
        <v/>
      </c>
      <c r="C356" s="12" t="n"/>
      <c r="D356" s="13" t="n"/>
      <c r="E356" s="13" t="n"/>
      <c r="F356" s="14" t="n"/>
      <c r="G356" s="15" t="n"/>
      <c r="H356" s="16">
        <f>IF(F356="","",ROUND(F356*N(G356),2))</f>
        <v/>
      </c>
      <c r="I356" s="16">
        <f>IF(F356="","",F356+N(H356))</f>
        <v/>
      </c>
      <c r="J356" s="17">
        <f>IF(F356="","",IFERROR(IF(INDEX(Kunden!$D$6:$D$205,MATCH(D356,Kunden!$A$6:$A$205,0))="",Einstellungen!$B$6,INDEX(Kunden!$D$6:$D$205,MATCH(D356,Kunden!$A$6:$A$205,0))),Einstellungen!$B$6))</f>
        <v/>
      </c>
      <c r="K356" s="18">
        <f>IF(OR(F356="",C356=""),"",C356+J356)</f>
        <v/>
      </c>
      <c r="L356" s="12" t="n"/>
      <c r="M356" s="19" t="n"/>
      <c r="N356" s="16">
        <f>IF(F356="","",IF(O356="bezahlt",0,I356-N(M356)))</f>
        <v/>
      </c>
      <c r="O356" s="11">
        <f>IF(F356="","",IF(I356&lt;0,IF(OR(L356&lt;&gt;"",M356&lt;&gt;""),"bezahlt","Gutschrift"),IF(OR(L356&lt;&gt;"",M356&lt;&gt;""),IF(OR(M356="",N(M356)&gt;=I356-0.005),"bezahlt","teilbezahlt"),IF(IF(K356="",FALSE,TODAY()&gt;K356),"überfällig","offen"))))</f>
        <v/>
      </c>
      <c r="P356" s="17">
        <f>IF(OR(F356="",K356=""),"",IF(AND(N(N356)&gt;0.005,TODAY()&gt;K356),TODAY()-K356,""))</f>
        <v/>
      </c>
      <c r="Q356" s="20">
        <f>IF(AND(A356="",F356=""),"",IF(A356="","Nummer fehlt",IF(COUNTIF($A$7:$A$506,A356)&gt;1,"Nummer doppelt",IF(AND(A356&gt;MIN($A$7:$A$506),COUNTIF($A$7:$A$506,A356-1)=0),"Lücke vor dieser Nummer",IF(C356="","Datum fehlt",IF(D356="","Kunde fehlt",IF(ISNA(MATCH(D356,Kunden!$A$6:$A$205,0)),"Kunde nicht in der Liste",IF(AND(M356&lt;&gt;"",L356=""),"Zahlungsdatum fehlt",""))))))))</f>
        <v/>
      </c>
      <c r="R356" s="13" t="n"/>
    </row>
    <row r="357">
      <c r="A357" s="10" t="n"/>
      <c r="B357" s="11">
        <f>IF(A357="","",Einstellungen!$B$4&amp;TEXT(A357,REPT("0",Einstellungen!$B$5)))</f>
        <v/>
      </c>
      <c r="C357" s="12" t="n"/>
      <c r="D357" s="13" t="n"/>
      <c r="E357" s="13" t="n"/>
      <c r="F357" s="14" t="n"/>
      <c r="G357" s="15" t="n"/>
      <c r="H357" s="16">
        <f>IF(F357="","",ROUND(F357*N(G357),2))</f>
        <v/>
      </c>
      <c r="I357" s="16">
        <f>IF(F357="","",F357+N(H357))</f>
        <v/>
      </c>
      <c r="J357" s="17">
        <f>IF(F357="","",IFERROR(IF(INDEX(Kunden!$D$6:$D$205,MATCH(D357,Kunden!$A$6:$A$205,0))="",Einstellungen!$B$6,INDEX(Kunden!$D$6:$D$205,MATCH(D357,Kunden!$A$6:$A$205,0))),Einstellungen!$B$6))</f>
        <v/>
      </c>
      <c r="K357" s="18">
        <f>IF(OR(F357="",C357=""),"",C357+J357)</f>
        <v/>
      </c>
      <c r="L357" s="12" t="n"/>
      <c r="M357" s="19" t="n"/>
      <c r="N357" s="16">
        <f>IF(F357="","",IF(O357="bezahlt",0,I357-N(M357)))</f>
        <v/>
      </c>
      <c r="O357" s="11">
        <f>IF(F357="","",IF(I357&lt;0,IF(OR(L357&lt;&gt;"",M357&lt;&gt;""),"bezahlt","Gutschrift"),IF(OR(L357&lt;&gt;"",M357&lt;&gt;""),IF(OR(M357="",N(M357)&gt;=I357-0.005),"bezahlt","teilbezahlt"),IF(IF(K357="",FALSE,TODAY()&gt;K357),"überfällig","offen"))))</f>
        <v/>
      </c>
      <c r="P357" s="17">
        <f>IF(OR(F357="",K357=""),"",IF(AND(N(N357)&gt;0.005,TODAY()&gt;K357),TODAY()-K357,""))</f>
        <v/>
      </c>
      <c r="Q357" s="20">
        <f>IF(AND(A357="",F357=""),"",IF(A357="","Nummer fehlt",IF(COUNTIF($A$7:$A$506,A357)&gt;1,"Nummer doppelt",IF(AND(A357&gt;MIN($A$7:$A$506),COUNTIF($A$7:$A$506,A357-1)=0),"Lücke vor dieser Nummer",IF(C357="","Datum fehlt",IF(D357="","Kunde fehlt",IF(ISNA(MATCH(D357,Kunden!$A$6:$A$205,0)),"Kunde nicht in der Liste",IF(AND(M357&lt;&gt;"",L357=""),"Zahlungsdatum fehlt",""))))))))</f>
        <v/>
      </c>
      <c r="R357" s="13" t="n"/>
    </row>
    <row r="358">
      <c r="A358" s="10" t="n"/>
      <c r="B358" s="11">
        <f>IF(A358="","",Einstellungen!$B$4&amp;TEXT(A358,REPT("0",Einstellungen!$B$5)))</f>
        <v/>
      </c>
      <c r="C358" s="12" t="n"/>
      <c r="D358" s="13" t="n"/>
      <c r="E358" s="13" t="n"/>
      <c r="F358" s="14" t="n"/>
      <c r="G358" s="15" t="n"/>
      <c r="H358" s="16">
        <f>IF(F358="","",ROUND(F358*N(G358),2))</f>
        <v/>
      </c>
      <c r="I358" s="16">
        <f>IF(F358="","",F358+N(H358))</f>
        <v/>
      </c>
      <c r="J358" s="17">
        <f>IF(F358="","",IFERROR(IF(INDEX(Kunden!$D$6:$D$205,MATCH(D358,Kunden!$A$6:$A$205,0))="",Einstellungen!$B$6,INDEX(Kunden!$D$6:$D$205,MATCH(D358,Kunden!$A$6:$A$205,0))),Einstellungen!$B$6))</f>
        <v/>
      </c>
      <c r="K358" s="18">
        <f>IF(OR(F358="",C358=""),"",C358+J358)</f>
        <v/>
      </c>
      <c r="L358" s="12" t="n"/>
      <c r="M358" s="19" t="n"/>
      <c r="N358" s="16">
        <f>IF(F358="","",IF(O358="bezahlt",0,I358-N(M358)))</f>
        <v/>
      </c>
      <c r="O358" s="11">
        <f>IF(F358="","",IF(I358&lt;0,IF(OR(L358&lt;&gt;"",M358&lt;&gt;""),"bezahlt","Gutschrift"),IF(OR(L358&lt;&gt;"",M358&lt;&gt;""),IF(OR(M358="",N(M358)&gt;=I358-0.005),"bezahlt","teilbezahlt"),IF(IF(K358="",FALSE,TODAY()&gt;K358),"überfällig","offen"))))</f>
        <v/>
      </c>
      <c r="P358" s="17">
        <f>IF(OR(F358="",K358=""),"",IF(AND(N(N358)&gt;0.005,TODAY()&gt;K358),TODAY()-K358,""))</f>
        <v/>
      </c>
      <c r="Q358" s="20">
        <f>IF(AND(A358="",F358=""),"",IF(A358="","Nummer fehlt",IF(COUNTIF($A$7:$A$506,A358)&gt;1,"Nummer doppelt",IF(AND(A358&gt;MIN($A$7:$A$506),COUNTIF($A$7:$A$506,A358-1)=0),"Lücke vor dieser Nummer",IF(C358="","Datum fehlt",IF(D358="","Kunde fehlt",IF(ISNA(MATCH(D358,Kunden!$A$6:$A$205,0)),"Kunde nicht in der Liste",IF(AND(M358&lt;&gt;"",L358=""),"Zahlungsdatum fehlt",""))))))))</f>
        <v/>
      </c>
      <c r="R358" s="13" t="n"/>
    </row>
    <row r="359">
      <c r="A359" s="10" t="n"/>
      <c r="B359" s="11">
        <f>IF(A359="","",Einstellungen!$B$4&amp;TEXT(A359,REPT("0",Einstellungen!$B$5)))</f>
        <v/>
      </c>
      <c r="C359" s="12" t="n"/>
      <c r="D359" s="13" t="n"/>
      <c r="E359" s="13" t="n"/>
      <c r="F359" s="14" t="n"/>
      <c r="G359" s="15" t="n"/>
      <c r="H359" s="16">
        <f>IF(F359="","",ROUND(F359*N(G359),2))</f>
        <v/>
      </c>
      <c r="I359" s="16">
        <f>IF(F359="","",F359+N(H359))</f>
        <v/>
      </c>
      <c r="J359" s="17">
        <f>IF(F359="","",IFERROR(IF(INDEX(Kunden!$D$6:$D$205,MATCH(D359,Kunden!$A$6:$A$205,0))="",Einstellungen!$B$6,INDEX(Kunden!$D$6:$D$205,MATCH(D359,Kunden!$A$6:$A$205,0))),Einstellungen!$B$6))</f>
        <v/>
      </c>
      <c r="K359" s="18">
        <f>IF(OR(F359="",C359=""),"",C359+J359)</f>
        <v/>
      </c>
      <c r="L359" s="12" t="n"/>
      <c r="M359" s="19" t="n"/>
      <c r="N359" s="16">
        <f>IF(F359="","",IF(O359="bezahlt",0,I359-N(M359)))</f>
        <v/>
      </c>
      <c r="O359" s="11">
        <f>IF(F359="","",IF(I359&lt;0,IF(OR(L359&lt;&gt;"",M359&lt;&gt;""),"bezahlt","Gutschrift"),IF(OR(L359&lt;&gt;"",M359&lt;&gt;""),IF(OR(M359="",N(M359)&gt;=I359-0.005),"bezahlt","teilbezahlt"),IF(IF(K359="",FALSE,TODAY()&gt;K359),"überfällig","offen"))))</f>
        <v/>
      </c>
      <c r="P359" s="17">
        <f>IF(OR(F359="",K359=""),"",IF(AND(N(N359)&gt;0.005,TODAY()&gt;K359),TODAY()-K359,""))</f>
        <v/>
      </c>
      <c r="Q359" s="20">
        <f>IF(AND(A359="",F359=""),"",IF(A359="","Nummer fehlt",IF(COUNTIF($A$7:$A$506,A359)&gt;1,"Nummer doppelt",IF(AND(A359&gt;MIN($A$7:$A$506),COUNTIF($A$7:$A$506,A359-1)=0),"Lücke vor dieser Nummer",IF(C359="","Datum fehlt",IF(D359="","Kunde fehlt",IF(ISNA(MATCH(D359,Kunden!$A$6:$A$205,0)),"Kunde nicht in der Liste",IF(AND(M359&lt;&gt;"",L359=""),"Zahlungsdatum fehlt",""))))))))</f>
        <v/>
      </c>
      <c r="R359" s="13" t="n"/>
    </row>
    <row r="360">
      <c r="A360" s="10" t="n"/>
      <c r="B360" s="11">
        <f>IF(A360="","",Einstellungen!$B$4&amp;TEXT(A360,REPT("0",Einstellungen!$B$5)))</f>
        <v/>
      </c>
      <c r="C360" s="12" t="n"/>
      <c r="D360" s="13" t="n"/>
      <c r="E360" s="13" t="n"/>
      <c r="F360" s="14" t="n"/>
      <c r="G360" s="15" t="n"/>
      <c r="H360" s="16">
        <f>IF(F360="","",ROUND(F360*N(G360),2))</f>
        <v/>
      </c>
      <c r="I360" s="16">
        <f>IF(F360="","",F360+N(H360))</f>
        <v/>
      </c>
      <c r="J360" s="17">
        <f>IF(F360="","",IFERROR(IF(INDEX(Kunden!$D$6:$D$205,MATCH(D360,Kunden!$A$6:$A$205,0))="",Einstellungen!$B$6,INDEX(Kunden!$D$6:$D$205,MATCH(D360,Kunden!$A$6:$A$205,0))),Einstellungen!$B$6))</f>
        <v/>
      </c>
      <c r="K360" s="18">
        <f>IF(OR(F360="",C360=""),"",C360+J360)</f>
        <v/>
      </c>
      <c r="L360" s="12" t="n"/>
      <c r="M360" s="19" t="n"/>
      <c r="N360" s="16">
        <f>IF(F360="","",IF(O360="bezahlt",0,I360-N(M360)))</f>
        <v/>
      </c>
      <c r="O360" s="11">
        <f>IF(F360="","",IF(I360&lt;0,IF(OR(L360&lt;&gt;"",M360&lt;&gt;""),"bezahlt","Gutschrift"),IF(OR(L360&lt;&gt;"",M360&lt;&gt;""),IF(OR(M360="",N(M360)&gt;=I360-0.005),"bezahlt","teilbezahlt"),IF(IF(K360="",FALSE,TODAY()&gt;K360),"überfällig","offen"))))</f>
        <v/>
      </c>
      <c r="P360" s="17">
        <f>IF(OR(F360="",K360=""),"",IF(AND(N(N360)&gt;0.005,TODAY()&gt;K360),TODAY()-K360,""))</f>
        <v/>
      </c>
      <c r="Q360" s="20">
        <f>IF(AND(A360="",F360=""),"",IF(A360="","Nummer fehlt",IF(COUNTIF($A$7:$A$506,A360)&gt;1,"Nummer doppelt",IF(AND(A360&gt;MIN($A$7:$A$506),COUNTIF($A$7:$A$506,A360-1)=0),"Lücke vor dieser Nummer",IF(C360="","Datum fehlt",IF(D360="","Kunde fehlt",IF(ISNA(MATCH(D360,Kunden!$A$6:$A$205,0)),"Kunde nicht in der Liste",IF(AND(M360&lt;&gt;"",L360=""),"Zahlungsdatum fehlt",""))))))))</f>
        <v/>
      </c>
      <c r="R360" s="13" t="n"/>
    </row>
    <row r="361">
      <c r="A361" s="10" t="n"/>
      <c r="B361" s="11">
        <f>IF(A361="","",Einstellungen!$B$4&amp;TEXT(A361,REPT("0",Einstellungen!$B$5)))</f>
        <v/>
      </c>
      <c r="C361" s="12" t="n"/>
      <c r="D361" s="13" t="n"/>
      <c r="E361" s="13" t="n"/>
      <c r="F361" s="14" t="n"/>
      <c r="G361" s="15" t="n"/>
      <c r="H361" s="16">
        <f>IF(F361="","",ROUND(F361*N(G361),2))</f>
        <v/>
      </c>
      <c r="I361" s="16">
        <f>IF(F361="","",F361+N(H361))</f>
        <v/>
      </c>
      <c r="J361" s="17">
        <f>IF(F361="","",IFERROR(IF(INDEX(Kunden!$D$6:$D$205,MATCH(D361,Kunden!$A$6:$A$205,0))="",Einstellungen!$B$6,INDEX(Kunden!$D$6:$D$205,MATCH(D361,Kunden!$A$6:$A$205,0))),Einstellungen!$B$6))</f>
        <v/>
      </c>
      <c r="K361" s="18">
        <f>IF(OR(F361="",C361=""),"",C361+J361)</f>
        <v/>
      </c>
      <c r="L361" s="12" t="n"/>
      <c r="M361" s="19" t="n"/>
      <c r="N361" s="16">
        <f>IF(F361="","",IF(O361="bezahlt",0,I361-N(M361)))</f>
        <v/>
      </c>
      <c r="O361" s="11">
        <f>IF(F361="","",IF(I361&lt;0,IF(OR(L361&lt;&gt;"",M361&lt;&gt;""),"bezahlt","Gutschrift"),IF(OR(L361&lt;&gt;"",M361&lt;&gt;""),IF(OR(M361="",N(M361)&gt;=I361-0.005),"bezahlt","teilbezahlt"),IF(IF(K361="",FALSE,TODAY()&gt;K361),"überfällig","offen"))))</f>
        <v/>
      </c>
      <c r="P361" s="17">
        <f>IF(OR(F361="",K361=""),"",IF(AND(N(N361)&gt;0.005,TODAY()&gt;K361),TODAY()-K361,""))</f>
        <v/>
      </c>
      <c r="Q361" s="20">
        <f>IF(AND(A361="",F361=""),"",IF(A361="","Nummer fehlt",IF(COUNTIF($A$7:$A$506,A361)&gt;1,"Nummer doppelt",IF(AND(A361&gt;MIN($A$7:$A$506),COUNTIF($A$7:$A$506,A361-1)=0),"Lücke vor dieser Nummer",IF(C361="","Datum fehlt",IF(D361="","Kunde fehlt",IF(ISNA(MATCH(D361,Kunden!$A$6:$A$205,0)),"Kunde nicht in der Liste",IF(AND(M361&lt;&gt;"",L361=""),"Zahlungsdatum fehlt",""))))))))</f>
        <v/>
      </c>
      <c r="R361" s="13" t="n"/>
    </row>
    <row r="362">
      <c r="A362" s="10" t="n"/>
      <c r="B362" s="11">
        <f>IF(A362="","",Einstellungen!$B$4&amp;TEXT(A362,REPT("0",Einstellungen!$B$5)))</f>
        <v/>
      </c>
      <c r="C362" s="12" t="n"/>
      <c r="D362" s="13" t="n"/>
      <c r="E362" s="13" t="n"/>
      <c r="F362" s="14" t="n"/>
      <c r="G362" s="15" t="n"/>
      <c r="H362" s="16">
        <f>IF(F362="","",ROUND(F362*N(G362),2))</f>
        <v/>
      </c>
      <c r="I362" s="16">
        <f>IF(F362="","",F362+N(H362))</f>
        <v/>
      </c>
      <c r="J362" s="17">
        <f>IF(F362="","",IFERROR(IF(INDEX(Kunden!$D$6:$D$205,MATCH(D362,Kunden!$A$6:$A$205,0))="",Einstellungen!$B$6,INDEX(Kunden!$D$6:$D$205,MATCH(D362,Kunden!$A$6:$A$205,0))),Einstellungen!$B$6))</f>
        <v/>
      </c>
      <c r="K362" s="18">
        <f>IF(OR(F362="",C362=""),"",C362+J362)</f>
        <v/>
      </c>
      <c r="L362" s="12" t="n"/>
      <c r="M362" s="19" t="n"/>
      <c r="N362" s="16">
        <f>IF(F362="","",IF(O362="bezahlt",0,I362-N(M362)))</f>
        <v/>
      </c>
      <c r="O362" s="11">
        <f>IF(F362="","",IF(I362&lt;0,IF(OR(L362&lt;&gt;"",M362&lt;&gt;""),"bezahlt","Gutschrift"),IF(OR(L362&lt;&gt;"",M362&lt;&gt;""),IF(OR(M362="",N(M362)&gt;=I362-0.005),"bezahlt","teilbezahlt"),IF(IF(K362="",FALSE,TODAY()&gt;K362),"überfällig","offen"))))</f>
        <v/>
      </c>
      <c r="P362" s="17">
        <f>IF(OR(F362="",K362=""),"",IF(AND(N(N362)&gt;0.005,TODAY()&gt;K362),TODAY()-K362,""))</f>
        <v/>
      </c>
      <c r="Q362" s="20">
        <f>IF(AND(A362="",F362=""),"",IF(A362="","Nummer fehlt",IF(COUNTIF($A$7:$A$506,A362)&gt;1,"Nummer doppelt",IF(AND(A362&gt;MIN($A$7:$A$506),COUNTIF($A$7:$A$506,A362-1)=0),"Lücke vor dieser Nummer",IF(C362="","Datum fehlt",IF(D362="","Kunde fehlt",IF(ISNA(MATCH(D362,Kunden!$A$6:$A$205,0)),"Kunde nicht in der Liste",IF(AND(M362&lt;&gt;"",L362=""),"Zahlungsdatum fehlt",""))))))))</f>
        <v/>
      </c>
      <c r="R362" s="13" t="n"/>
    </row>
    <row r="363">
      <c r="A363" s="10" t="n"/>
      <c r="B363" s="11">
        <f>IF(A363="","",Einstellungen!$B$4&amp;TEXT(A363,REPT("0",Einstellungen!$B$5)))</f>
        <v/>
      </c>
      <c r="C363" s="12" t="n"/>
      <c r="D363" s="13" t="n"/>
      <c r="E363" s="13" t="n"/>
      <c r="F363" s="14" t="n"/>
      <c r="G363" s="15" t="n"/>
      <c r="H363" s="16">
        <f>IF(F363="","",ROUND(F363*N(G363),2))</f>
        <v/>
      </c>
      <c r="I363" s="16">
        <f>IF(F363="","",F363+N(H363))</f>
        <v/>
      </c>
      <c r="J363" s="17">
        <f>IF(F363="","",IFERROR(IF(INDEX(Kunden!$D$6:$D$205,MATCH(D363,Kunden!$A$6:$A$205,0))="",Einstellungen!$B$6,INDEX(Kunden!$D$6:$D$205,MATCH(D363,Kunden!$A$6:$A$205,0))),Einstellungen!$B$6))</f>
        <v/>
      </c>
      <c r="K363" s="18">
        <f>IF(OR(F363="",C363=""),"",C363+J363)</f>
        <v/>
      </c>
      <c r="L363" s="12" t="n"/>
      <c r="M363" s="19" t="n"/>
      <c r="N363" s="16">
        <f>IF(F363="","",IF(O363="bezahlt",0,I363-N(M363)))</f>
        <v/>
      </c>
      <c r="O363" s="11">
        <f>IF(F363="","",IF(I363&lt;0,IF(OR(L363&lt;&gt;"",M363&lt;&gt;""),"bezahlt","Gutschrift"),IF(OR(L363&lt;&gt;"",M363&lt;&gt;""),IF(OR(M363="",N(M363)&gt;=I363-0.005),"bezahlt","teilbezahlt"),IF(IF(K363="",FALSE,TODAY()&gt;K363),"überfällig","offen"))))</f>
        <v/>
      </c>
      <c r="P363" s="17">
        <f>IF(OR(F363="",K363=""),"",IF(AND(N(N363)&gt;0.005,TODAY()&gt;K363),TODAY()-K363,""))</f>
        <v/>
      </c>
      <c r="Q363" s="20">
        <f>IF(AND(A363="",F363=""),"",IF(A363="","Nummer fehlt",IF(COUNTIF($A$7:$A$506,A363)&gt;1,"Nummer doppelt",IF(AND(A363&gt;MIN($A$7:$A$506),COUNTIF($A$7:$A$506,A363-1)=0),"Lücke vor dieser Nummer",IF(C363="","Datum fehlt",IF(D363="","Kunde fehlt",IF(ISNA(MATCH(D363,Kunden!$A$6:$A$205,0)),"Kunde nicht in der Liste",IF(AND(M363&lt;&gt;"",L363=""),"Zahlungsdatum fehlt",""))))))))</f>
        <v/>
      </c>
      <c r="R363" s="13" t="n"/>
    </row>
    <row r="364">
      <c r="A364" s="10" t="n"/>
      <c r="B364" s="11">
        <f>IF(A364="","",Einstellungen!$B$4&amp;TEXT(A364,REPT("0",Einstellungen!$B$5)))</f>
        <v/>
      </c>
      <c r="C364" s="12" t="n"/>
      <c r="D364" s="13" t="n"/>
      <c r="E364" s="13" t="n"/>
      <c r="F364" s="14" t="n"/>
      <c r="G364" s="15" t="n"/>
      <c r="H364" s="16">
        <f>IF(F364="","",ROUND(F364*N(G364),2))</f>
        <v/>
      </c>
      <c r="I364" s="16">
        <f>IF(F364="","",F364+N(H364))</f>
        <v/>
      </c>
      <c r="J364" s="17">
        <f>IF(F364="","",IFERROR(IF(INDEX(Kunden!$D$6:$D$205,MATCH(D364,Kunden!$A$6:$A$205,0))="",Einstellungen!$B$6,INDEX(Kunden!$D$6:$D$205,MATCH(D364,Kunden!$A$6:$A$205,0))),Einstellungen!$B$6))</f>
        <v/>
      </c>
      <c r="K364" s="18">
        <f>IF(OR(F364="",C364=""),"",C364+J364)</f>
        <v/>
      </c>
      <c r="L364" s="12" t="n"/>
      <c r="M364" s="19" t="n"/>
      <c r="N364" s="16">
        <f>IF(F364="","",IF(O364="bezahlt",0,I364-N(M364)))</f>
        <v/>
      </c>
      <c r="O364" s="11">
        <f>IF(F364="","",IF(I364&lt;0,IF(OR(L364&lt;&gt;"",M364&lt;&gt;""),"bezahlt","Gutschrift"),IF(OR(L364&lt;&gt;"",M364&lt;&gt;""),IF(OR(M364="",N(M364)&gt;=I364-0.005),"bezahlt","teilbezahlt"),IF(IF(K364="",FALSE,TODAY()&gt;K364),"überfällig","offen"))))</f>
        <v/>
      </c>
      <c r="P364" s="17">
        <f>IF(OR(F364="",K364=""),"",IF(AND(N(N364)&gt;0.005,TODAY()&gt;K364),TODAY()-K364,""))</f>
        <v/>
      </c>
      <c r="Q364" s="20">
        <f>IF(AND(A364="",F364=""),"",IF(A364="","Nummer fehlt",IF(COUNTIF($A$7:$A$506,A364)&gt;1,"Nummer doppelt",IF(AND(A364&gt;MIN($A$7:$A$506),COUNTIF($A$7:$A$506,A364-1)=0),"Lücke vor dieser Nummer",IF(C364="","Datum fehlt",IF(D364="","Kunde fehlt",IF(ISNA(MATCH(D364,Kunden!$A$6:$A$205,0)),"Kunde nicht in der Liste",IF(AND(M364&lt;&gt;"",L364=""),"Zahlungsdatum fehlt",""))))))))</f>
        <v/>
      </c>
      <c r="R364" s="13" t="n"/>
    </row>
    <row r="365">
      <c r="A365" s="10" t="n"/>
      <c r="B365" s="11">
        <f>IF(A365="","",Einstellungen!$B$4&amp;TEXT(A365,REPT("0",Einstellungen!$B$5)))</f>
        <v/>
      </c>
      <c r="C365" s="12" t="n"/>
      <c r="D365" s="13" t="n"/>
      <c r="E365" s="13" t="n"/>
      <c r="F365" s="14" t="n"/>
      <c r="G365" s="15" t="n"/>
      <c r="H365" s="16">
        <f>IF(F365="","",ROUND(F365*N(G365),2))</f>
        <v/>
      </c>
      <c r="I365" s="16">
        <f>IF(F365="","",F365+N(H365))</f>
        <v/>
      </c>
      <c r="J365" s="17">
        <f>IF(F365="","",IFERROR(IF(INDEX(Kunden!$D$6:$D$205,MATCH(D365,Kunden!$A$6:$A$205,0))="",Einstellungen!$B$6,INDEX(Kunden!$D$6:$D$205,MATCH(D365,Kunden!$A$6:$A$205,0))),Einstellungen!$B$6))</f>
        <v/>
      </c>
      <c r="K365" s="18">
        <f>IF(OR(F365="",C365=""),"",C365+J365)</f>
        <v/>
      </c>
      <c r="L365" s="12" t="n"/>
      <c r="M365" s="19" t="n"/>
      <c r="N365" s="16">
        <f>IF(F365="","",IF(O365="bezahlt",0,I365-N(M365)))</f>
        <v/>
      </c>
      <c r="O365" s="11">
        <f>IF(F365="","",IF(I365&lt;0,IF(OR(L365&lt;&gt;"",M365&lt;&gt;""),"bezahlt","Gutschrift"),IF(OR(L365&lt;&gt;"",M365&lt;&gt;""),IF(OR(M365="",N(M365)&gt;=I365-0.005),"bezahlt","teilbezahlt"),IF(IF(K365="",FALSE,TODAY()&gt;K365),"überfällig","offen"))))</f>
        <v/>
      </c>
      <c r="P365" s="17">
        <f>IF(OR(F365="",K365=""),"",IF(AND(N(N365)&gt;0.005,TODAY()&gt;K365),TODAY()-K365,""))</f>
        <v/>
      </c>
      <c r="Q365" s="20">
        <f>IF(AND(A365="",F365=""),"",IF(A365="","Nummer fehlt",IF(COUNTIF($A$7:$A$506,A365)&gt;1,"Nummer doppelt",IF(AND(A365&gt;MIN($A$7:$A$506),COUNTIF($A$7:$A$506,A365-1)=0),"Lücke vor dieser Nummer",IF(C365="","Datum fehlt",IF(D365="","Kunde fehlt",IF(ISNA(MATCH(D365,Kunden!$A$6:$A$205,0)),"Kunde nicht in der Liste",IF(AND(M365&lt;&gt;"",L365=""),"Zahlungsdatum fehlt",""))))))))</f>
        <v/>
      </c>
      <c r="R365" s="13" t="n"/>
    </row>
    <row r="366">
      <c r="A366" s="10" t="n"/>
      <c r="B366" s="11">
        <f>IF(A366="","",Einstellungen!$B$4&amp;TEXT(A366,REPT("0",Einstellungen!$B$5)))</f>
        <v/>
      </c>
      <c r="C366" s="12" t="n"/>
      <c r="D366" s="13" t="n"/>
      <c r="E366" s="13" t="n"/>
      <c r="F366" s="14" t="n"/>
      <c r="G366" s="15" t="n"/>
      <c r="H366" s="16">
        <f>IF(F366="","",ROUND(F366*N(G366),2))</f>
        <v/>
      </c>
      <c r="I366" s="16">
        <f>IF(F366="","",F366+N(H366))</f>
        <v/>
      </c>
      <c r="J366" s="17">
        <f>IF(F366="","",IFERROR(IF(INDEX(Kunden!$D$6:$D$205,MATCH(D366,Kunden!$A$6:$A$205,0))="",Einstellungen!$B$6,INDEX(Kunden!$D$6:$D$205,MATCH(D366,Kunden!$A$6:$A$205,0))),Einstellungen!$B$6))</f>
        <v/>
      </c>
      <c r="K366" s="18">
        <f>IF(OR(F366="",C366=""),"",C366+J366)</f>
        <v/>
      </c>
      <c r="L366" s="12" t="n"/>
      <c r="M366" s="19" t="n"/>
      <c r="N366" s="16">
        <f>IF(F366="","",IF(O366="bezahlt",0,I366-N(M366)))</f>
        <v/>
      </c>
      <c r="O366" s="11">
        <f>IF(F366="","",IF(I366&lt;0,IF(OR(L366&lt;&gt;"",M366&lt;&gt;""),"bezahlt","Gutschrift"),IF(OR(L366&lt;&gt;"",M366&lt;&gt;""),IF(OR(M366="",N(M366)&gt;=I366-0.005),"bezahlt","teilbezahlt"),IF(IF(K366="",FALSE,TODAY()&gt;K366),"überfällig","offen"))))</f>
        <v/>
      </c>
      <c r="P366" s="17">
        <f>IF(OR(F366="",K366=""),"",IF(AND(N(N366)&gt;0.005,TODAY()&gt;K366),TODAY()-K366,""))</f>
        <v/>
      </c>
      <c r="Q366" s="20">
        <f>IF(AND(A366="",F366=""),"",IF(A366="","Nummer fehlt",IF(COUNTIF($A$7:$A$506,A366)&gt;1,"Nummer doppelt",IF(AND(A366&gt;MIN($A$7:$A$506),COUNTIF($A$7:$A$506,A366-1)=0),"Lücke vor dieser Nummer",IF(C366="","Datum fehlt",IF(D366="","Kunde fehlt",IF(ISNA(MATCH(D366,Kunden!$A$6:$A$205,0)),"Kunde nicht in der Liste",IF(AND(M366&lt;&gt;"",L366=""),"Zahlungsdatum fehlt",""))))))))</f>
        <v/>
      </c>
      <c r="R366" s="13" t="n"/>
    </row>
    <row r="367">
      <c r="A367" s="10" t="n"/>
      <c r="B367" s="11">
        <f>IF(A367="","",Einstellungen!$B$4&amp;TEXT(A367,REPT("0",Einstellungen!$B$5)))</f>
        <v/>
      </c>
      <c r="C367" s="12" t="n"/>
      <c r="D367" s="13" t="n"/>
      <c r="E367" s="13" t="n"/>
      <c r="F367" s="14" t="n"/>
      <c r="G367" s="15" t="n"/>
      <c r="H367" s="16">
        <f>IF(F367="","",ROUND(F367*N(G367),2))</f>
        <v/>
      </c>
      <c r="I367" s="16">
        <f>IF(F367="","",F367+N(H367))</f>
        <v/>
      </c>
      <c r="J367" s="17">
        <f>IF(F367="","",IFERROR(IF(INDEX(Kunden!$D$6:$D$205,MATCH(D367,Kunden!$A$6:$A$205,0))="",Einstellungen!$B$6,INDEX(Kunden!$D$6:$D$205,MATCH(D367,Kunden!$A$6:$A$205,0))),Einstellungen!$B$6))</f>
        <v/>
      </c>
      <c r="K367" s="18">
        <f>IF(OR(F367="",C367=""),"",C367+J367)</f>
        <v/>
      </c>
      <c r="L367" s="12" t="n"/>
      <c r="M367" s="19" t="n"/>
      <c r="N367" s="16">
        <f>IF(F367="","",IF(O367="bezahlt",0,I367-N(M367)))</f>
        <v/>
      </c>
      <c r="O367" s="11">
        <f>IF(F367="","",IF(I367&lt;0,IF(OR(L367&lt;&gt;"",M367&lt;&gt;""),"bezahlt","Gutschrift"),IF(OR(L367&lt;&gt;"",M367&lt;&gt;""),IF(OR(M367="",N(M367)&gt;=I367-0.005),"bezahlt","teilbezahlt"),IF(IF(K367="",FALSE,TODAY()&gt;K367),"überfällig","offen"))))</f>
        <v/>
      </c>
      <c r="P367" s="17">
        <f>IF(OR(F367="",K367=""),"",IF(AND(N(N367)&gt;0.005,TODAY()&gt;K367),TODAY()-K367,""))</f>
        <v/>
      </c>
      <c r="Q367" s="20">
        <f>IF(AND(A367="",F367=""),"",IF(A367="","Nummer fehlt",IF(COUNTIF($A$7:$A$506,A367)&gt;1,"Nummer doppelt",IF(AND(A367&gt;MIN($A$7:$A$506),COUNTIF($A$7:$A$506,A367-1)=0),"Lücke vor dieser Nummer",IF(C367="","Datum fehlt",IF(D367="","Kunde fehlt",IF(ISNA(MATCH(D367,Kunden!$A$6:$A$205,0)),"Kunde nicht in der Liste",IF(AND(M367&lt;&gt;"",L367=""),"Zahlungsdatum fehlt",""))))))))</f>
        <v/>
      </c>
      <c r="R367" s="13" t="n"/>
    </row>
    <row r="368">
      <c r="A368" s="10" t="n"/>
      <c r="B368" s="11">
        <f>IF(A368="","",Einstellungen!$B$4&amp;TEXT(A368,REPT("0",Einstellungen!$B$5)))</f>
        <v/>
      </c>
      <c r="C368" s="12" t="n"/>
      <c r="D368" s="13" t="n"/>
      <c r="E368" s="13" t="n"/>
      <c r="F368" s="14" t="n"/>
      <c r="G368" s="15" t="n"/>
      <c r="H368" s="16">
        <f>IF(F368="","",ROUND(F368*N(G368),2))</f>
        <v/>
      </c>
      <c r="I368" s="16">
        <f>IF(F368="","",F368+N(H368))</f>
        <v/>
      </c>
      <c r="J368" s="17">
        <f>IF(F368="","",IFERROR(IF(INDEX(Kunden!$D$6:$D$205,MATCH(D368,Kunden!$A$6:$A$205,0))="",Einstellungen!$B$6,INDEX(Kunden!$D$6:$D$205,MATCH(D368,Kunden!$A$6:$A$205,0))),Einstellungen!$B$6))</f>
        <v/>
      </c>
      <c r="K368" s="18">
        <f>IF(OR(F368="",C368=""),"",C368+J368)</f>
        <v/>
      </c>
      <c r="L368" s="12" t="n"/>
      <c r="M368" s="19" t="n"/>
      <c r="N368" s="16">
        <f>IF(F368="","",IF(O368="bezahlt",0,I368-N(M368)))</f>
        <v/>
      </c>
      <c r="O368" s="11">
        <f>IF(F368="","",IF(I368&lt;0,IF(OR(L368&lt;&gt;"",M368&lt;&gt;""),"bezahlt","Gutschrift"),IF(OR(L368&lt;&gt;"",M368&lt;&gt;""),IF(OR(M368="",N(M368)&gt;=I368-0.005),"bezahlt","teilbezahlt"),IF(IF(K368="",FALSE,TODAY()&gt;K368),"überfällig","offen"))))</f>
        <v/>
      </c>
      <c r="P368" s="17">
        <f>IF(OR(F368="",K368=""),"",IF(AND(N(N368)&gt;0.005,TODAY()&gt;K368),TODAY()-K368,""))</f>
        <v/>
      </c>
      <c r="Q368" s="20">
        <f>IF(AND(A368="",F368=""),"",IF(A368="","Nummer fehlt",IF(COUNTIF($A$7:$A$506,A368)&gt;1,"Nummer doppelt",IF(AND(A368&gt;MIN($A$7:$A$506),COUNTIF($A$7:$A$506,A368-1)=0),"Lücke vor dieser Nummer",IF(C368="","Datum fehlt",IF(D368="","Kunde fehlt",IF(ISNA(MATCH(D368,Kunden!$A$6:$A$205,0)),"Kunde nicht in der Liste",IF(AND(M368&lt;&gt;"",L368=""),"Zahlungsdatum fehlt",""))))))))</f>
        <v/>
      </c>
      <c r="R368" s="13" t="n"/>
    </row>
    <row r="369">
      <c r="A369" s="10" t="n"/>
      <c r="B369" s="11">
        <f>IF(A369="","",Einstellungen!$B$4&amp;TEXT(A369,REPT("0",Einstellungen!$B$5)))</f>
        <v/>
      </c>
      <c r="C369" s="12" t="n"/>
      <c r="D369" s="13" t="n"/>
      <c r="E369" s="13" t="n"/>
      <c r="F369" s="14" t="n"/>
      <c r="G369" s="15" t="n"/>
      <c r="H369" s="16">
        <f>IF(F369="","",ROUND(F369*N(G369),2))</f>
        <v/>
      </c>
      <c r="I369" s="16">
        <f>IF(F369="","",F369+N(H369))</f>
        <v/>
      </c>
      <c r="J369" s="17">
        <f>IF(F369="","",IFERROR(IF(INDEX(Kunden!$D$6:$D$205,MATCH(D369,Kunden!$A$6:$A$205,0))="",Einstellungen!$B$6,INDEX(Kunden!$D$6:$D$205,MATCH(D369,Kunden!$A$6:$A$205,0))),Einstellungen!$B$6))</f>
        <v/>
      </c>
      <c r="K369" s="18">
        <f>IF(OR(F369="",C369=""),"",C369+J369)</f>
        <v/>
      </c>
      <c r="L369" s="12" t="n"/>
      <c r="M369" s="19" t="n"/>
      <c r="N369" s="16">
        <f>IF(F369="","",IF(O369="bezahlt",0,I369-N(M369)))</f>
        <v/>
      </c>
      <c r="O369" s="11">
        <f>IF(F369="","",IF(I369&lt;0,IF(OR(L369&lt;&gt;"",M369&lt;&gt;""),"bezahlt","Gutschrift"),IF(OR(L369&lt;&gt;"",M369&lt;&gt;""),IF(OR(M369="",N(M369)&gt;=I369-0.005),"bezahlt","teilbezahlt"),IF(IF(K369="",FALSE,TODAY()&gt;K369),"überfällig","offen"))))</f>
        <v/>
      </c>
      <c r="P369" s="17">
        <f>IF(OR(F369="",K369=""),"",IF(AND(N(N369)&gt;0.005,TODAY()&gt;K369),TODAY()-K369,""))</f>
        <v/>
      </c>
      <c r="Q369" s="20">
        <f>IF(AND(A369="",F369=""),"",IF(A369="","Nummer fehlt",IF(COUNTIF($A$7:$A$506,A369)&gt;1,"Nummer doppelt",IF(AND(A369&gt;MIN($A$7:$A$506),COUNTIF($A$7:$A$506,A369-1)=0),"Lücke vor dieser Nummer",IF(C369="","Datum fehlt",IF(D369="","Kunde fehlt",IF(ISNA(MATCH(D369,Kunden!$A$6:$A$205,0)),"Kunde nicht in der Liste",IF(AND(M369&lt;&gt;"",L369=""),"Zahlungsdatum fehlt",""))))))))</f>
        <v/>
      </c>
      <c r="R369" s="13" t="n"/>
    </row>
    <row r="370">
      <c r="A370" s="10" t="n"/>
      <c r="B370" s="11">
        <f>IF(A370="","",Einstellungen!$B$4&amp;TEXT(A370,REPT("0",Einstellungen!$B$5)))</f>
        <v/>
      </c>
      <c r="C370" s="12" t="n"/>
      <c r="D370" s="13" t="n"/>
      <c r="E370" s="13" t="n"/>
      <c r="F370" s="14" t="n"/>
      <c r="G370" s="15" t="n"/>
      <c r="H370" s="16">
        <f>IF(F370="","",ROUND(F370*N(G370),2))</f>
        <v/>
      </c>
      <c r="I370" s="16">
        <f>IF(F370="","",F370+N(H370))</f>
        <v/>
      </c>
      <c r="J370" s="17">
        <f>IF(F370="","",IFERROR(IF(INDEX(Kunden!$D$6:$D$205,MATCH(D370,Kunden!$A$6:$A$205,0))="",Einstellungen!$B$6,INDEX(Kunden!$D$6:$D$205,MATCH(D370,Kunden!$A$6:$A$205,0))),Einstellungen!$B$6))</f>
        <v/>
      </c>
      <c r="K370" s="18">
        <f>IF(OR(F370="",C370=""),"",C370+J370)</f>
        <v/>
      </c>
      <c r="L370" s="12" t="n"/>
      <c r="M370" s="19" t="n"/>
      <c r="N370" s="16">
        <f>IF(F370="","",IF(O370="bezahlt",0,I370-N(M370)))</f>
        <v/>
      </c>
      <c r="O370" s="11">
        <f>IF(F370="","",IF(I370&lt;0,IF(OR(L370&lt;&gt;"",M370&lt;&gt;""),"bezahlt","Gutschrift"),IF(OR(L370&lt;&gt;"",M370&lt;&gt;""),IF(OR(M370="",N(M370)&gt;=I370-0.005),"bezahlt","teilbezahlt"),IF(IF(K370="",FALSE,TODAY()&gt;K370),"überfällig","offen"))))</f>
        <v/>
      </c>
      <c r="P370" s="17">
        <f>IF(OR(F370="",K370=""),"",IF(AND(N(N370)&gt;0.005,TODAY()&gt;K370),TODAY()-K370,""))</f>
        <v/>
      </c>
      <c r="Q370" s="20">
        <f>IF(AND(A370="",F370=""),"",IF(A370="","Nummer fehlt",IF(COUNTIF($A$7:$A$506,A370)&gt;1,"Nummer doppelt",IF(AND(A370&gt;MIN($A$7:$A$506),COUNTIF($A$7:$A$506,A370-1)=0),"Lücke vor dieser Nummer",IF(C370="","Datum fehlt",IF(D370="","Kunde fehlt",IF(ISNA(MATCH(D370,Kunden!$A$6:$A$205,0)),"Kunde nicht in der Liste",IF(AND(M370&lt;&gt;"",L370=""),"Zahlungsdatum fehlt",""))))))))</f>
        <v/>
      </c>
      <c r="R370" s="13" t="n"/>
    </row>
    <row r="371">
      <c r="A371" s="10" t="n"/>
      <c r="B371" s="11">
        <f>IF(A371="","",Einstellungen!$B$4&amp;TEXT(A371,REPT("0",Einstellungen!$B$5)))</f>
        <v/>
      </c>
      <c r="C371" s="12" t="n"/>
      <c r="D371" s="13" t="n"/>
      <c r="E371" s="13" t="n"/>
      <c r="F371" s="14" t="n"/>
      <c r="G371" s="15" t="n"/>
      <c r="H371" s="16">
        <f>IF(F371="","",ROUND(F371*N(G371),2))</f>
        <v/>
      </c>
      <c r="I371" s="16">
        <f>IF(F371="","",F371+N(H371))</f>
        <v/>
      </c>
      <c r="J371" s="17">
        <f>IF(F371="","",IFERROR(IF(INDEX(Kunden!$D$6:$D$205,MATCH(D371,Kunden!$A$6:$A$205,0))="",Einstellungen!$B$6,INDEX(Kunden!$D$6:$D$205,MATCH(D371,Kunden!$A$6:$A$205,0))),Einstellungen!$B$6))</f>
        <v/>
      </c>
      <c r="K371" s="18">
        <f>IF(OR(F371="",C371=""),"",C371+J371)</f>
        <v/>
      </c>
      <c r="L371" s="12" t="n"/>
      <c r="M371" s="19" t="n"/>
      <c r="N371" s="16">
        <f>IF(F371="","",IF(O371="bezahlt",0,I371-N(M371)))</f>
        <v/>
      </c>
      <c r="O371" s="11">
        <f>IF(F371="","",IF(I371&lt;0,IF(OR(L371&lt;&gt;"",M371&lt;&gt;""),"bezahlt","Gutschrift"),IF(OR(L371&lt;&gt;"",M371&lt;&gt;""),IF(OR(M371="",N(M371)&gt;=I371-0.005),"bezahlt","teilbezahlt"),IF(IF(K371="",FALSE,TODAY()&gt;K371),"überfällig","offen"))))</f>
        <v/>
      </c>
      <c r="P371" s="17">
        <f>IF(OR(F371="",K371=""),"",IF(AND(N(N371)&gt;0.005,TODAY()&gt;K371),TODAY()-K371,""))</f>
        <v/>
      </c>
      <c r="Q371" s="20">
        <f>IF(AND(A371="",F371=""),"",IF(A371="","Nummer fehlt",IF(COUNTIF($A$7:$A$506,A371)&gt;1,"Nummer doppelt",IF(AND(A371&gt;MIN($A$7:$A$506),COUNTIF($A$7:$A$506,A371-1)=0),"Lücke vor dieser Nummer",IF(C371="","Datum fehlt",IF(D371="","Kunde fehlt",IF(ISNA(MATCH(D371,Kunden!$A$6:$A$205,0)),"Kunde nicht in der Liste",IF(AND(M371&lt;&gt;"",L371=""),"Zahlungsdatum fehlt",""))))))))</f>
        <v/>
      </c>
      <c r="R371" s="13" t="n"/>
    </row>
    <row r="372">
      <c r="A372" s="10" t="n"/>
      <c r="B372" s="11">
        <f>IF(A372="","",Einstellungen!$B$4&amp;TEXT(A372,REPT("0",Einstellungen!$B$5)))</f>
        <v/>
      </c>
      <c r="C372" s="12" t="n"/>
      <c r="D372" s="13" t="n"/>
      <c r="E372" s="13" t="n"/>
      <c r="F372" s="14" t="n"/>
      <c r="G372" s="15" t="n"/>
      <c r="H372" s="16">
        <f>IF(F372="","",ROUND(F372*N(G372),2))</f>
        <v/>
      </c>
      <c r="I372" s="16">
        <f>IF(F372="","",F372+N(H372))</f>
        <v/>
      </c>
      <c r="J372" s="17">
        <f>IF(F372="","",IFERROR(IF(INDEX(Kunden!$D$6:$D$205,MATCH(D372,Kunden!$A$6:$A$205,0))="",Einstellungen!$B$6,INDEX(Kunden!$D$6:$D$205,MATCH(D372,Kunden!$A$6:$A$205,0))),Einstellungen!$B$6))</f>
        <v/>
      </c>
      <c r="K372" s="18">
        <f>IF(OR(F372="",C372=""),"",C372+J372)</f>
        <v/>
      </c>
      <c r="L372" s="12" t="n"/>
      <c r="M372" s="19" t="n"/>
      <c r="N372" s="16">
        <f>IF(F372="","",IF(O372="bezahlt",0,I372-N(M372)))</f>
        <v/>
      </c>
      <c r="O372" s="11">
        <f>IF(F372="","",IF(I372&lt;0,IF(OR(L372&lt;&gt;"",M372&lt;&gt;""),"bezahlt","Gutschrift"),IF(OR(L372&lt;&gt;"",M372&lt;&gt;""),IF(OR(M372="",N(M372)&gt;=I372-0.005),"bezahlt","teilbezahlt"),IF(IF(K372="",FALSE,TODAY()&gt;K372),"überfällig","offen"))))</f>
        <v/>
      </c>
      <c r="P372" s="17">
        <f>IF(OR(F372="",K372=""),"",IF(AND(N(N372)&gt;0.005,TODAY()&gt;K372),TODAY()-K372,""))</f>
        <v/>
      </c>
      <c r="Q372" s="20">
        <f>IF(AND(A372="",F372=""),"",IF(A372="","Nummer fehlt",IF(COUNTIF($A$7:$A$506,A372)&gt;1,"Nummer doppelt",IF(AND(A372&gt;MIN($A$7:$A$506),COUNTIF($A$7:$A$506,A372-1)=0),"Lücke vor dieser Nummer",IF(C372="","Datum fehlt",IF(D372="","Kunde fehlt",IF(ISNA(MATCH(D372,Kunden!$A$6:$A$205,0)),"Kunde nicht in der Liste",IF(AND(M372&lt;&gt;"",L372=""),"Zahlungsdatum fehlt",""))))))))</f>
        <v/>
      </c>
      <c r="R372" s="13" t="n"/>
    </row>
    <row r="373">
      <c r="A373" s="10" t="n"/>
      <c r="B373" s="11">
        <f>IF(A373="","",Einstellungen!$B$4&amp;TEXT(A373,REPT("0",Einstellungen!$B$5)))</f>
        <v/>
      </c>
      <c r="C373" s="12" t="n"/>
      <c r="D373" s="13" t="n"/>
      <c r="E373" s="13" t="n"/>
      <c r="F373" s="14" t="n"/>
      <c r="G373" s="15" t="n"/>
      <c r="H373" s="16">
        <f>IF(F373="","",ROUND(F373*N(G373),2))</f>
        <v/>
      </c>
      <c r="I373" s="16">
        <f>IF(F373="","",F373+N(H373))</f>
        <v/>
      </c>
      <c r="J373" s="17">
        <f>IF(F373="","",IFERROR(IF(INDEX(Kunden!$D$6:$D$205,MATCH(D373,Kunden!$A$6:$A$205,0))="",Einstellungen!$B$6,INDEX(Kunden!$D$6:$D$205,MATCH(D373,Kunden!$A$6:$A$205,0))),Einstellungen!$B$6))</f>
        <v/>
      </c>
      <c r="K373" s="18">
        <f>IF(OR(F373="",C373=""),"",C373+J373)</f>
        <v/>
      </c>
      <c r="L373" s="12" t="n"/>
      <c r="M373" s="19" t="n"/>
      <c r="N373" s="16">
        <f>IF(F373="","",IF(O373="bezahlt",0,I373-N(M373)))</f>
        <v/>
      </c>
      <c r="O373" s="11">
        <f>IF(F373="","",IF(I373&lt;0,IF(OR(L373&lt;&gt;"",M373&lt;&gt;""),"bezahlt","Gutschrift"),IF(OR(L373&lt;&gt;"",M373&lt;&gt;""),IF(OR(M373="",N(M373)&gt;=I373-0.005),"bezahlt","teilbezahlt"),IF(IF(K373="",FALSE,TODAY()&gt;K373),"überfällig","offen"))))</f>
        <v/>
      </c>
      <c r="P373" s="17">
        <f>IF(OR(F373="",K373=""),"",IF(AND(N(N373)&gt;0.005,TODAY()&gt;K373),TODAY()-K373,""))</f>
        <v/>
      </c>
      <c r="Q373" s="20">
        <f>IF(AND(A373="",F373=""),"",IF(A373="","Nummer fehlt",IF(COUNTIF($A$7:$A$506,A373)&gt;1,"Nummer doppelt",IF(AND(A373&gt;MIN($A$7:$A$506),COUNTIF($A$7:$A$506,A373-1)=0),"Lücke vor dieser Nummer",IF(C373="","Datum fehlt",IF(D373="","Kunde fehlt",IF(ISNA(MATCH(D373,Kunden!$A$6:$A$205,0)),"Kunde nicht in der Liste",IF(AND(M373&lt;&gt;"",L373=""),"Zahlungsdatum fehlt",""))))))))</f>
        <v/>
      </c>
      <c r="R373" s="13" t="n"/>
    </row>
    <row r="374">
      <c r="A374" s="10" t="n"/>
      <c r="B374" s="11">
        <f>IF(A374="","",Einstellungen!$B$4&amp;TEXT(A374,REPT("0",Einstellungen!$B$5)))</f>
        <v/>
      </c>
      <c r="C374" s="12" t="n"/>
      <c r="D374" s="13" t="n"/>
      <c r="E374" s="13" t="n"/>
      <c r="F374" s="14" t="n"/>
      <c r="G374" s="15" t="n"/>
      <c r="H374" s="16">
        <f>IF(F374="","",ROUND(F374*N(G374),2))</f>
        <v/>
      </c>
      <c r="I374" s="16">
        <f>IF(F374="","",F374+N(H374))</f>
        <v/>
      </c>
      <c r="J374" s="17">
        <f>IF(F374="","",IFERROR(IF(INDEX(Kunden!$D$6:$D$205,MATCH(D374,Kunden!$A$6:$A$205,0))="",Einstellungen!$B$6,INDEX(Kunden!$D$6:$D$205,MATCH(D374,Kunden!$A$6:$A$205,0))),Einstellungen!$B$6))</f>
        <v/>
      </c>
      <c r="K374" s="18">
        <f>IF(OR(F374="",C374=""),"",C374+J374)</f>
        <v/>
      </c>
      <c r="L374" s="12" t="n"/>
      <c r="M374" s="19" t="n"/>
      <c r="N374" s="16">
        <f>IF(F374="","",IF(O374="bezahlt",0,I374-N(M374)))</f>
        <v/>
      </c>
      <c r="O374" s="11">
        <f>IF(F374="","",IF(I374&lt;0,IF(OR(L374&lt;&gt;"",M374&lt;&gt;""),"bezahlt","Gutschrift"),IF(OR(L374&lt;&gt;"",M374&lt;&gt;""),IF(OR(M374="",N(M374)&gt;=I374-0.005),"bezahlt","teilbezahlt"),IF(IF(K374="",FALSE,TODAY()&gt;K374),"überfällig","offen"))))</f>
        <v/>
      </c>
      <c r="P374" s="17">
        <f>IF(OR(F374="",K374=""),"",IF(AND(N(N374)&gt;0.005,TODAY()&gt;K374),TODAY()-K374,""))</f>
        <v/>
      </c>
      <c r="Q374" s="20">
        <f>IF(AND(A374="",F374=""),"",IF(A374="","Nummer fehlt",IF(COUNTIF($A$7:$A$506,A374)&gt;1,"Nummer doppelt",IF(AND(A374&gt;MIN($A$7:$A$506),COUNTIF($A$7:$A$506,A374-1)=0),"Lücke vor dieser Nummer",IF(C374="","Datum fehlt",IF(D374="","Kunde fehlt",IF(ISNA(MATCH(D374,Kunden!$A$6:$A$205,0)),"Kunde nicht in der Liste",IF(AND(M374&lt;&gt;"",L374=""),"Zahlungsdatum fehlt",""))))))))</f>
        <v/>
      </c>
      <c r="R374" s="13" t="n"/>
    </row>
    <row r="375">
      <c r="A375" s="10" t="n"/>
      <c r="B375" s="11">
        <f>IF(A375="","",Einstellungen!$B$4&amp;TEXT(A375,REPT("0",Einstellungen!$B$5)))</f>
        <v/>
      </c>
      <c r="C375" s="12" t="n"/>
      <c r="D375" s="13" t="n"/>
      <c r="E375" s="13" t="n"/>
      <c r="F375" s="14" t="n"/>
      <c r="G375" s="15" t="n"/>
      <c r="H375" s="16">
        <f>IF(F375="","",ROUND(F375*N(G375),2))</f>
        <v/>
      </c>
      <c r="I375" s="16">
        <f>IF(F375="","",F375+N(H375))</f>
        <v/>
      </c>
      <c r="J375" s="17">
        <f>IF(F375="","",IFERROR(IF(INDEX(Kunden!$D$6:$D$205,MATCH(D375,Kunden!$A$6:$A$205,0))="",Einstellungen!$B$6,INDEX(Kunden!$D$6:$D$205,MATCH(D375,Kunden!$A$6:$A$205,0))),Einstellungen!$B$6))</f>
        <v/>
      </c>
      <c r="K375" s="18">
        <f>IF(OR(F375="",C375=""),"",C375+J375)</f>
        <v/>
      </c>
      <c r="L375" s="12" t="n"/>
      <c r="M375" s="19" t="n"/>
      <c r="N375" s="16">
        <f>IF(F375="","",IF(O375="bezahlt",0,I375-N(M375)))</f>
        <v/>
      </c>
      <c r="O375" s="11">
        <f>IF(F375="","",IF(I375&lt;0,IF(OR(L375&lt;&gt;"",M375&lt;&gt;""),"bezahlt","Gutschrift"),IF(OR(L375&lt;&gt;"",M375&lt;&gt;""),IF(OR(M375="",N(M375)&gt;=I375-0.005),"bezahlt","teilbezahlt"),IF(IF(K375="",FALSE,TODAY()&gt;K375),"überfällig","offen"))))</f>
        <v/>
      </c>
      <c r="P375" s="17">
        <f>IF(OR(F375="",K375=""),"",IF(AND(N(N375)&gt;0.005,TODAY()&gt;K375),TODAY()-K375,""))</f>
        <v/>
      </c>
      <c r="Q375" s="20">
        <f>IF(AND(A375="",F375=""),"",IF(A375="","Nummer fehlt",IF(COUNTIF($A$7:$A$506,A375)&gt;1,"Nummer doppelt",IF(AND(A375&gt;MIN($A$7:$A$506),COUNTIF($A$7:$A$506,A375-1)=0),"Lücke vor dieser Nummer",IF(C375="","Datum fehlt",IF(D375="","Kunde fehlt",IF(ISNA(MATCH(D375,Kunden!$A$6:$A$205,0)),"Kunde nicht in der Liste",IF(AND(M375&lt;&gt;"",L375=""),"Zahlungsdatum fehlt",""))))))))</f>
        <v/>
      </c>
      <c r="R375" s="13" t="n"/>
    </row>
    <row r="376">
      <c r="A376" s="10" t="n"/>
      <c r="B376" s="11">
        <f>IF(A376="","",Einstellungen!$B$4&amp;TEXT(A376,REPT("0",Einstellungen!$B$5)))</f>
        <v/>
      </c>
      <c r="C376" s="12" t="n"/>
      <c r="D376" s="13" t="n"/>
      <c r="E376" s="13" t="n"/>
      <c r="F376" s="14" t="n"/>
      <c r="G376" s="15" t="n"/>
      <c r="H376" s="16">
        <f>IF(F376="","",ROUND(F376*N(G376),2))</f>
        <v/>
      </c>
      <c r="I376" s="16">
        <f>IF(F376="","",F376+N(H376))</f>
        <v/>
      </c>
      <c r="J376" s="17">
        <f>IF(F376="","",IFERROR(IF(INDEX(Kunden!$D$6:$D$205,MATCH(D376,Kunden!$A$6:$A$205,0))="",Einstellungen!$B$6,INDEX(Kunden!$D$6:$D$205,MATCH(D376,Kunden!$A$6:$A$205,0))),Einstellungen!$B$6))</f>
        <v/>
      </c>
      <c r="K376" s="18">
        <f>IF(OR(F376="",C376=""),"",C376+J376)</f>
        <v/>
      </c>
      <c r="L376" s="12" t="n"/>
      <c r="M376" s="19" t="n"/>
      <c r="N376" s="16">
        <f>IF(F376="","",IF(O376="bezahlt",0,I376-N(M376)))</f>
        <v/>
      </c>
      <c r="O376" s="11">
        <f>IF(F376="","",IF(I376&lt;0,IF(OR(L376&lt;&gt;"",M376&lt;&gt;""),"bezahlt","Gutschrift"),IF(OR(L376&lt;&gt;"",M376&lt;&gt;""),IF(OR(M376="",N(M376)&gt;=I376-0.005),"bezahlt","teilbezahlt"),IF(IF(K376="",FALSE,TODAY()&gt;K376),"überfällig","offen"))))</f>
        <v/>
      </c>
      <c r="P376" s="17">
        <f>IF(OR(F376="",K376=""),"",IF(AND(N(N376)&gt;0.005,TODAY()&gt;K376),TODAY()-K376,""))</f>
        <v/>
      </c>
      <c r="Q376" s="20">
        <f>IF(AND(A376="",F376=""),"",IF(A376="","Nummer fehlt",IF(COUNTIF($A$7:$A$506,A376)&gt;1,"Nummer doppelt",IF(AND(A376&gt;MIN($A$7:$A$506),COUNTIF($A$7:$A$506,A376-1)=0),"Lücke vor dieser Nummer",IF(C376="","Datum fehlt",IF(D376="","Kunde fehlt",IF(ISNA(MATCH(D376,Kunden!$A$6:$A$205,0)),"Kunde nicht in der Liste",IF(AND(M376&lt;&gt;"",L376=""),"Zahlungsdatum fehlt",""))))))))</f>
        <v/>
      </c>
      <c r="R376" s="13" t="n"/>
    </row>
    <row r="377">
      <c r="A377" s="10" t="n"/>
      <c r="B377" s="11">
        <f>IF(A377="","",Einstellungen!$B$4&amp;TEXT(A377,REPT("0",Einstellungen!$B$5)))</f>
        <v/>
      </c>
      <c r="C377" s="12" t="n"/>
      <c r="D377" s="13" t="n"/>
      <c r="E377" s="13" t="n"/>
      <c r="F377" s="14" t="n"/>
      <c r="G377" s="15" t="n"/>
      <c r="H377" s="16">
        <f>IF(F377="","",ROUND(F377*N(G377),2))</f>
        <v/>
      </c>
      <c r="I377" s="16">
        <f>IF(F377="","",F377+N(H377))</f>
        <v/>
      </c>
      <c r="J377" s="17">
        <f>IF(F377="","",IFERROR(IF(INDEX(Kunden!$D$6:$D$205,MATCH(D377,Kunden!$A$6:$A$205,0))="",Einstellungen!$B$6,INDEX(Kunden!$D$6:$D$205,MATCH(D377,Kunden!$A$6:$A$205,0))),Einstellungen!$B$6))</f>
        <v/>
      </c>
      <c r="K377" s="18">
        <f>IF(OR(F377="",C377=""),"",C377+J377)</f>
        <v/>
      </c>
      <c r="L377" s="12" t="n"/>
      <c r="M377" s="19" t="n"/>
      <c r="N377" s="16">
        <f>IF(F377="","",IF(O377="bezahlt",0,I377-N(M377)))</f>
        <v/>
      </c>
      <c r="O377" s="11">
        <f>IF(F377="","",IF(I377&lt;0,IF(OR(L377&lt;&gt;"",M377&lt;&gt;""),"bezahlt","Gutschrift"),IF(OR(L377&lt;&gt;"",M377&lt;&gt;""),IF(OR(M377="",N(M377)&gt;=I377-0.005),"bezahlt","teilbezahlt"),IF(IF(K377="",FALSE,TODAY()&gt;K377),"überfällig","offen"))))</f>
        <v/>
      </c>
      <c r="P377" s="17">
        <f>IF(OR(F377="",K377=""),"",IF(AND(N(N377)&gt;0.005,TODAY()&gt;K377),TODAY()-K377,""))</f>
        <v/>
      </c>
      <c r="Q377" s="20">
        <f>IF(AND(A377="",F377=""),"",IF(A377="","Nummer fehlt",IF(COUNTIF($A$7:$A$506,A377)&gt;1,"Nummer doppelt",IF(AND(A377&gt;MIN($A$7:$A$506),COUNTIF($A$7:$A$506,A377-1)=0),"Lücke vor dieser Nummer",IF(C377="","Datum fehlt",IF(D377="","Kunde fehlt",IF(ISNA(MATCH(D377,Kunden!$A$6:$A$205,0)),"Kunde nicht in der Liste",IF(AND(M377&lt;&gt;"",L377=""),"Zahlungsdatum fehlt",""))))))))</f>
        <v/>
      </c>
      <c r="R377" s="13" t="n"/>
    </row>
    <row r="378">
      <c r="A378" s="10" t="n"/>
      <c r="B378" s="11">
        <f>IF(A378="","",Einstellungen!$B$4&amp;TEXT(A378,REPT("0",Einstellungen!$B$5)))</f>
        <v/>
      </c>
      <c r="C378" s="12" t="n"/>
      <c r="D378" s="13" t="n"/>
      <c r="E378" s="13" t="n"/>
      <c r="F378" s="14" t="n"/>
      <c r="G378" s="15" t="n"/>
      <c r="H378" s="16">
        <f>IF(F378="","",ROUND(F378*N(G378),2))</f>
        <v/>
      </c>
      <c r="I378" s="16">
        <f>IF(F378="","",F378+N(H378))</f>
        <v/>
      </c>
      <c r="J378" s="17">
        <f>IF(F378="","",IFERROR(IF(INDEX(Kunden!$D$6:$D$205,MATCH(D378,Kunden!$A$6:$A$205,0))="",Einstellungen!$B$6,INDEX(Kunden!$D$6:$D$205,MATCH(D378,Kunden!$A$6:$A$205,0))),Einstellungen!$B$6))</f>
        <v/>
      </c>
      <c r="K378" s="18">
        <f>IF(OR(F378="",C378=""),"",C378+J378)</f>
        <v/>
      </c>
      <c r="L378" s="12" t="n"/>
      <c r="M378" s="19" t="n"/>
      <c r="N378" s="16">
        <f>IF(F378="","",IF(O378="bezahlt",0,I378-N(M378)))</f>
        <v/>
      </c>
      <c r="O378" s="11">
        <f>IF(F378="","",IF(I378&lt;0,IF(OR(L378&lt;&gt;"",M378&lt;&gt;""),"bezahlt","Gutschrift"),IF(OR(L378&lt;&gt;"",M378&lt;&gt;""),IF(OR(M378="",N(M378)&gt;=I378-0.005),"bezahlt","teilbezahlt"),IF(IF(K378="",FALSE,TODAY()&gt;K378),"überfällig","offen"))))</f>
        <v/>
      </c>
      <c r="P378" s="17">
        <f>IF(OR(F378="",K378=""),"",IF(AND(N(N378)&gt;0.005,TODAY()&gt;K378),TODAY()-K378,""))</f>
        <v/>
      </c>
      <c r="Q378" s="20">
        <f>IF(AND(A378="",F378=""),"",IF(A378="","Nummer fehlt",IF(COUNTIF($A$7:$A$506,A378)&gt;1,"Nummer doppelt",IF(AND(A378&gt;MIN($A$7:$A$506),COUNTIF($A$7:$A$506,A378-1)=0),"Lücke vor dieser Nummer",IF(C378="","Datum fehlt",IF(D378="","Kunde fehlt",IF(ISNA(MATCH(D378,Kunden!$A$6:$A$205,0)),"Kunde nicht in der Liste",IF(AND(M378&lt;&gt;"",L378=""),"Zahlungsdatum fehlt",""))))))))</f>
        <v/>
      </c>
      <c r="R378" s="13" t="n"/>
    </row>
    <row r="379">
      <c r="A379" s="10" t="n"/>
      <c r="B379" s="11">
        <f>IF(A379="","",Einstellungen!$B$4&amp;TEXT(A379,REPT("0",Einstellungen!$B$5)))</f>
        <v/>
      </c>
      <c r="C379" s="12" t="n"/>
      <c r="D379" s="13" t="n"/>
      <c r="E379" s="13" t="n"/>
      <c r="F379" s="14" t="n"/>
      <c r="G379" s="15" t="n"/>
      <c r="H379" s="16">
        <f>IF(F379="","",ROUND(F379*N(G379),2))</f>
        <v/>
      </c>
      <c r="I379" s="16">
        <f>IF(F379="","",F379+N(H379))</f>
        <v/>
      </c>
      <c r="J379" s="17">
        <f>IF(F379="","",IFERROR(IF(INDEX(Kunden!$D$6:$D$205,MATCH(D379,Kunden!$A$6:$A$205,0))="",Einstellungen!$B$6,INDEX(Kunden!$D$6:$D$205,MATCH(D379,Kunden!$A$6:$A$205,0))),Einstellungen!$B$6))</f>
        <v/>
      </c>
      <c r="K379" s="18">
        <f>IF(OR(F379="",C379=""),"",C379+J379)</f>
        <v/>
      </c>
      <c r="L379" s="12" t="n"/>
      <c r="M379" s="19" t="n"/>
      <c r="N379" s="16">
        <f>IF(F379="","",IF(O379="bezahlt",0,I379-N(M379)))</f>
        <v/>
      </c>
      <c r="O379" s="11">
        <f>IF(F379="","",IF(I379&lt;0,IF(OR(L379&lt;&gt;"",M379&lt;&gt;""),"bezahlt","Gutschrift"),IF(OR(L379&lt;&gt;"",M379&lt;&gt;""),IF(OR(M379="",N(M379)&gt;=I379-0.005),"bezahlt","teilbezahlt"),IF(IF(K379="",FALSE,TODAY()&gt;K379),"überfällig","offen"))))</f>
        <v/>
      </c>
      <c r="P379" s="17">
        <f>IF(OR(F379="",K379=""),"",IF(AND(N(N379)&gt;0.005,TODAY()&gt;K379),TODAY()-K379,""))</f>
        <v/>
      </c>
      <c r="Q379" s="20">
        <f>IF(AND(A379="",F379=""),"",IF(A379="","Nummer fehlt",IF(COUNTIF($A$7:$A$506,A379)&gt;1,"Nummer doppelt",IF(AND(A379&gt;MIN($A$7:$A$506),COUNTIF($A$7:$A$506,A379-1)=0),"Lücke vor dieser Nummer",IF(C379="","Datum fehlt",IF(D379="","Kunde fehlt",IF(ISNA(MATCH(D379,Kunden!$A$6:$A$205,0)),"Kunde nicht in der Liste",IF(AND(M379&lt;&gt;"",L379=""),"Zahlungsdatum fehlt",""))))))))</f>
        <v/>
      </c>
      <c r="R379" s="13" t="n"/>
    </row>
    <row r="380">
      <c r="A380" s="10" t="n"/>
      <c r="B380" s="11">
        <f>IF(A380="","",Einstellungen!$B$4&amp;TEXT(A380,REPT("0",Einstellungen!$B$5)))</f>
        <v/>
      </c>
      <c r="C380" s="12" t="n"/>
      <c r="D380" s="13" t="n"/>
      <c r="E380" s="13" t="n"/>
      <c r="F380" s="14" t="n"/>
      <c r="G380" s="15" t="n"/>
      <c r="H380" s="16">
        <f>IF(F380="","",ROUND(F380*N(G380),2))</f>
        <v/>
      </c>
      <c r="I380" s="16">
        <f>IF(F380="","",F380+N(H380))</f>
        <v/>
      </c>
      <c r="J380" s="17">
        <f>IF(F380="","",IFERROR(IF(INDEX(Kunden!$D$6:$D$205,MATCH(D380,Kunden!$A$6:$A$205,0))="",Einstellungen!$B$6,INDEX(Kunden!$D$6:$D$205,MATCH(D380,Kunden!$A$6:$A$205,0))),Einstellungen!$B$6))</f>
        <v/>
      </c>
      <c r="K380" s="18">
        <f>IF(OR(F380="",C380=""),"",C380+J380)</f>
        <v/>
      </c>
      <c r="L380" s="12" t="n"/>
      <c r="M380" s="19" t="n"/>
      <c r="N380" s="16">
        <f>IF(F380="","",IF(O380="bezahlt",0,I380-N(M380)))</f>
        <v/>
      </c>
      <c r="O380" s="11">
        <f>IF(F380="","",IF(I380&lt;0,IF(OR(L380&lt;&gt;"",M380&lt;&gt;""),"bezahlt","Gutschrift"),IF(OR(L380&lt;&gt;"",M380&lt;&gt;""),IF(OR(M380="",N(M380)&gt;=I380-0.005),"bezahlt","teilbezahlt"),IF(IF(K380="",FALSE,TODAY()&gt;K380),"überfällig","offen"))))</f>
        <v/>
      </c>
      <c r="P380" s="17">
        <f>IF(OR(F380="",K380=""),"",IF(AND(N(N380)&gt;0.005,TODAY()&gt;K380),TODAY()-K380,""))</f>
        <v/>
      </c>
      <c r="Q380" s="20">
        <f>IF(AND(A380="",F380=""),"",IF(A380="","Nummer fehlt",IF(COUNTIF($A$7:$A$506,A380)&gt;1,"Nummer doppelt",IF(AND(A380&gt;MIN($A$7:$A$506),COUNTIF($A$7:$A$506,A380-1)=0),"Lücke vor dieser Nummer",IF(C380="","Datum fehlt",IF(D380="","Kunde fehlt",IF(ISNA(MATCH(D380,Kunden!$A$6:$A$205,0)),"Kunde nicht in der Liste",IF(AND(M380&lt;&gt;"",L380=""),"Zahlungsdatum fehlt",""))))))))</f>
        <v/>
      </c>
      <c r="R380" s="13" t="n"/>
    </row>
    <row r="381">
      <c r="A381" s="10" t="n"/>
      <c r="B381" s="11">
        <f>IF(A381="","",Einstellungen!$B$4&amp;TEXT(A381,REPT("0",Einstellungen!$B$5)))</f>
        <v/>
      </c>
      <c r="C381" s="12" t="n"/>
      <c r="D381" s="13" t="n"/>
      <c r="E381" s="13" t="n"/>
      <c r="F381" s="14" t="n"/>
      <c r="G381" s="15" t="n"/>
      <c r="H381" s="16">
        <f>IF(F381="","",ROUND(F381*N(G381),2))</f>
        <v/>
      </c>
      <c r="I381" s="16">
        <f>IF(F381="","",F381+N(H381))</f>
        <v/>
      </c>
      <c r="J381" s="17">
        <f>IF(F381="","",IFERROR(IF(INDEX(Kunden!$D$6:$D$205,MATCH(D381,Kunden!$A$6:$A$205,0))="",Einstellungen!$B$6,INDEX(Kunden!$D$6:$D$205,MATCH(D381,Kunden!$A$6:$A$205,0))),Einstellungen!$B$6))</f>
        <v/>
      </c>
      <c r="K381" s="18">
        <f>IF(OR(F381="",C381=""),"",C381+J381)</f>
        <v/>
      </c>
      <c r="L381" s="12" t="n"/>
      <c r="M381" s="19" t="n"/>
      <c r="N381" s="16">
        <f>IF(F381="","",IF(O381="bezahlt",0,I381-N(M381)))</f>
        <v/>
      </c>
      <c r="O381" s="11">
        <f>IF(F381="","",IF(I381&lt;0,IF(OR(L381&lt;&gt;"",M381&lt;&gt;""),"bezahlt","Gutschrift"),IF(OR(L381&lt;&gt;"",M381&lt;&gt;""),IF(OR(M381="",N(M381)&gt;=I381-0.005),"bezahlt","teilbezahlt"),IF(IF(K381="",FALSE,TODAY()&gt;K381),"überfällig","offen"))))</f>
        <v/>
      </c>
      <c r="P381" s="17">
        <f>IF(OR(F381="",K381=""),"",IF(AND(N(N381)&gt;0.005,TODAY()&gt;K381),TODAY()-K381,""))</f>
        <v/>
      </c>
      <c r="Q381" s="20">
        <f>IF(AND(A381="",F381=""),"",IF(A381="","Nummer fehlt",IF(COUNTIF($A$7:$A$506,A381)&gt;1,"Nummer doppelt",IF(AND(A381&gt;MIN($A$7:$A$506),COUNTIF($A$7:$A$506,A381-1)=0),"Lücke vor dieser Nummer",IF(C381="","Datum fehlt",IF(D381="","Kunde fehlt",IF(ISNA(MATCH(D381,Kunden!$A$6:$A$205,0)),"Kunde nicht in der Liste",IF(AND(M381&lt;&gt;"",L381=""),"Zahlungsdatum fehlt",""))))))))</f>
        <v/>
      </c>
      <c r="R381" s="13" t="n"/>
    </row>
    <row r="382">
      <c r="A382" s="10" t="n"/>
      <c r="B382" s="11">
        <f>IF(A382="","",Einstellungen!$B$4&amp;TEXT(A382,REPT("0",Einstellungen!$B$5)))</f>
        <v/>
      </c>
      <c r="C382" s="12" t="n"/>
      <c r="D382" s="13" t="n"/>
      <c r="E382" s="13" t="n"/>
      <c r="F382" s="14" t="n"/>
      <c r="G382" s="15" t="n"/>
      <c r="H382" s="16">
        <f>IF(F382="","",ROUND(F382*N(G382),2))</f>
        <v/>
      </c>
      <c r="I382" s="16">
        <f>IF(F382="","",F382+N(H382))</f>
        <v/>
      </c>
      <c r="J382" s="17">
        <f>IF(F382="","",IFERROR(IF(INDEX(Kunden!$D$6:$D$205,MATCH(D382,Kunden!$A$6:$A$205,0))="",Einstellungen!$B$6,INDEX(Kunden!$D$6:$D$205,MATCH(D382,Kunden!$A$6:$A$205,0))),Einstellungen!$B$6))</f>
        <v/>
      </c>
      <c r="K382" s="18">
        <f>IF(OR(F382="",C382=""),"",C382+J382)</f>
        <v/>
      </c>
      <c r="L382" s="12" t="n"/>
      <c r="M382" s="19" t="n"/>
      <c r="N382" s="16">
        <f>IF(F382="","",IF(O382="bezahlt",0,I382-N(M382)))</f>
        <v/>
      </c>
      <c r="O382" s="11">
        <f>IF(F382="","",IF(I382&lt;0,IF(OR(L382&lt;&gt;"",M382&lt;&gt;""),"bezahlt","Gutschrift"),IF(OR(L382&lt;&gt;"",M382&lt;&gt;""),IF(OR(M382="",N(M382)&gt;=I382-0.005),"bezahlt","teilbezahlt"),IF(IF(K382="",FALSE,TODAY()&gt;K382),"überfällig","offen"))))</f>
        <v/>
      </c>
      <c r="P382" s="17">
        <f>IF(OR(F382="",K382=""),"",IF(AND(N(N382)&gt;0.005,TODAY()&gt;K382),TODAY()-K382,""))</f>
        <v/>
      </c>
      <c r="Q382" s="20">
        <f>IF(AND(A382="",F382=""),"",IF(A382="","Nummer fehlt",IF(COUNTIF($A$7:$A$506,A382)&gt;1,"Nummer doppelt",IF(AND(A382&gt;MIN($A$7:$A$506),COUNTIF($A$7:$A$506,A382-1)=0),"Lücke vor dieser Nummer",IF(C382="","Datum fehlt",IF(D382="","Kunde fehlt",IF(ISNA(MATCH(D382,Kunden!$A$6:$A$205,0)),"Kunde nicht in der Liste",IF(AND(M382&lt;&gt;"",L382=""),"Zahlungsdatum fehlt",""))))))))</f>
        <v/>
      </c>
      <c r="R382" s="13" t="n"/>
    </row>
    <row r="383">
      <c r="A383" s="10" t="n"/>
      <c r="B383" s="11">
        <f>IF(A383="","",Einstellungen!$B$4&amp;TEXT(A383,REPT("0",Einstellungen!$B$5)))</f>
        <v/>
      </c>
      <c r="C383" s="12" t="n"/>
      <c r="D383" s="13" t="n"/>
      <c r="E383" s="13" t="n"/>
      <c r="F383" s="14" t="n"/>
      <c r="G383" s="15" t="n"/>
      <c r="H383" s="16">
        <f>IF(F383="","",ROUND(F383*N(G383),2))</f>
        <v/>
      </c>
      <c r="I383" s="16">
        <f>IF(F383="","",F383+N(H383))</f>
        <v/>
      </c>
      <c r="J383" s="17">
        <f>IF(F383="","",IFERROR(IF(INDEX(Kunden!$D$6:$D$205,MATCH(D383,Kunden!$A$6:$A$205,0))="",Einstellungen!$B$6,INDEX(Kunden!$D$6:$D$205,MATCH(D383,Kunden!$A$6:$A$205,0))),Einstellungen!$B$6))</f>
        <v/>
      </c>
      <c r="K383" s="18">
        <f>IF(OR(F383="",C383=""),"",C383+J383)</f>
        <v/>
      </c>
      <c r="L383" s="12" t="n"/>
      <c r="M383" s="19" t="n"/>
      <c r="N383" s="16">
        <f>IF(F383="","",IF(O383="bezahlt",0,I383-N(M383)))</f>
        <v/>
      </c>
      <c r="O383" s="11">
        <f>IF(F383="","",IF(I383&lt;0,IF(OR(L383&lt;&gt;"",M383&lt;&gt;""),"bezahlt","Gutschrift"),IF(OR(L383&lt;&gt;"",M383&lt;&gt;""),IF(OR(M383="",N(M383)&gt;=I383-0.005),"bezahlt","teilbezahlt"),IF(IF(K383="",FALSE,TODAY()&gt;K383),"überfällig","offen"))))</f>
        <v/>
      </c>
      <c r="P383" s="17">
        <f>IF(OR(F383="",K383=""),"",IF(AND(N(N383)&gt;0.005,TODAY()&gt;K383),TODAY()-K383,""))</f>
        <v/>
      </c>
      <c r="Q383" s="20">
        <f>IF(AND(A383="",F383=""),"",IF(A383="","Nummer fehlt",IF(COUNTIF($A$7:$A$506,A383)&gt;1,"Nummer doppelt",IF(AND(A383&gt;MIN($A$7:$A$506),COUNTIF($A$7:$A$506,A383-1)=0),"Lücke vor dieser Nummer",IF(C383="","Datum fehlt",IF(D383="","Kunde fehlt",IF(ISNA(MATCH(D383,Kunden!$A$6:$A$205,0)),"Kunde nicht in der Liste",IF(AND(M383&lt;&gt;"",L383=""),"Zahlungsdatum fehlt",""))))))))</f>
        <v/>
      </c>
      <c r="R383" s="13" t="n"/>
    </row>
    <row r="384">
      <c r="A384" s="10" t="n"/>
      <c r="B384" s="11">
        <f>IF(A384="","",Einstellungen!$B$4&amp;TEXT(A384,REPT("0",Einstellungen!$B$5)))</f>
        <v/>
      </c>
      <c r="C384" s="12" t="n"/>
      <c r="D384" s="13" t="n"/>
      <c r="E384" s="13" t="n"/>
      <c r="F384" s="14" t="n"/>
      <c r="G384" s="15" t="n"/>
      <c r="H384" s="16">
        <f>IF(F384="","",ROUND(F384*N(G384),2))</f>
        <v/>
      </c>
      <c r="I384" s="16">
        <f>IF(F384="","",F384+N(H384))</f>
        <v/>
      </c>
      <c r="J384" s="17">
        <f>IF(F384="","",IFERROR(IF(INDEX(Kunden!$D$6:$D$205,MATCH(D384,Kunden!$A$6:$A$205,0))="",Einstellungen!$B$6,INDEX(Kunden!$D$6:$D$205,MATCH(D384,Kunden!$A$6:$A$205,0))),Einstellungen!$B$6))</f>
        <v/>
      </c>
      <c r="K384" s="18">
        <f>IF(OR(F384="",C384=""),"",C384+J384)</f>
        <v/>
      </c>
      <c r="L384" s="12" t="n"/>
      <c r="M384" s="19" t="n"/>
      <c r="N384" s="16">
        <f>IF(F384="","",IF(O384="bezahlt",0,I384-N(M384)))</f>
        <v/>
      </c>
      <c r="O384" s="11">
        <f>IF(F384="","",IF(I384&lt;0,IF(OR(L384&lt;&gt;"",M384&lt;&gt;""),"bezahlt","Gutschrift"),IF(OR(L384&lt;&gt;"",M384&lt;&gt;""),IF(OR(M384="",N(M384)&gt;=I384-0.005),"bezahlt","teilbezahlt"),IF(IF(K384="",FALSE,TODAY()&gt;K384),"überfällig","offen"))))</f>
        <v/>
      </c>
      <c r="P384" s="17">
        <f>IF(OR(F384="",K384=""),"",IF(AND(N(N384)&gt;0.005,TODAY()&gt;K384),TODAY()-K384,""))</f>
        <v/>
      </c>
      <c r="Q384" s="20">
        <f>IF(AND(A384="",F384=""),"",IF(A384="","Nummer fehlt",IF(COUNTIF($A$7:$A$506,A384)&gt;1,"Nummer doppelt",IF(AND(A384&gt;MIN($A$7:$A$506),COUNTIF($A$7:$A$506,A384-1)=0),"Lücke vor dieser Nummer",IF(C384="","Datum fehlt",IF(D384="","Kunde fehlt",IF(ISNA(MATCH(D384,Kunden!$A$6:$A$205,0)),"Kunde nicht in der Liste",IF(AND(M384&lt;&gt;"",L384=""),"Zahlungsdatum fehlt",""))))))))</f>
        <v/>
      </c>
      <c r="R384" s="13" t="n"/>
    </row>
    <row r="385">
      <c r="A385" s="10" t="n"/>
      <c r="B385" s="11">
        <f>IF(A385="","",Einstellungen!$B$4&amp;TEXT(A385,REPT("0",Einstellungen!$B$5)))</f>
        <v/>
      </c>
      <c r="C385" s="12" t="n"/>
      <c r="D385" s="13" t="n"/>
      <c r="E385" s="13" t="n"/>
      <c r="F385" s="14" t="n"/>
      <c r="G385" s="15" t="n"/>
      <c r="H385" s="16">
        <f>IF(F385="","",ROUND(F385*N(G385),2))</f>
        <v/>
      </c>
      <c r="I385" s="16">
        <f>IF(F385="","",F385+N(H385))</f>
        <v/>
      </c>
      <c r="J385" s="17">
        <f>IF(F385="","",IFERROR(IF(INDEX(Kunden!$D$6:$D$205,MATCH(D385,Kunden!$A$6:$A$205,0))="",Einstellungen!$B$6,INDEX(Kunden!$D$6:$D$205,MATCH(D385,Kunden!$A$6:$A$205,0))),Einstellungen!$B$6))</f>
        <v/>
      </c>
      <c r="K385" s="18">
        <f>IF(OR(F385="",C385=""),"",C385+J385)</f>
        <v/>
      </c>
      <c r="L385" s="12" t="n"/>
      <c r="M385" s="19" t="n"/>
      <c r="N385" s="16">
        <f>IF(F385="","",IF(O385="bezahlt",0,I385-N(M385)))</f>
        <v/>
      </c>
      <c r="O385" s="11">
        <f>IF(F385="","",IF(I385&lt;0,IF(OR(L385&lt;&gt;"",M385&lt;&gt;""),"bezahlt","Gutschrift"),IF(OR(L385&lt;&gt;"",M385&lt;&gt;""),IF(OR(M385="",N(M385)&gt;=I385-0.005),"bezahlt","teilbezahlt"),IF(IF(K385="",FALSE,TODAY()&gt;K385),"überfällig","offen"))))</f>
        <v/>
      </c>
      <c r="P385" s="17">
        <f>IF(OR(F385="",K385=""),"",IF(AND(N(N385)&gt;0.005,TODAY()&gt;K385),TODAY()-K385,""))</f>
        <v/>
      </c>
      <c r="Q385" s="20">
        <f>IF(AND(A385="",F385=""),"",IF(A385="","Nummer fehlt",IF(COUNTIF($A$7:$A$506,A385)&gt;1,"Nummer doppelt",IF(AND(A385&gt;MIN($A$7:$A$506),COUNTIF($A$7:$A$506,A385-1)=0),"Lücke vor dieser Nummer",IF(C385="","Datum fehlt",IF(D385="","Kunde fehlt",IF(ISNA(MATCH(D385,Kunden!$A$6:$A$205,0)),"Kunde nicht in der Liste",IF(AND(M385&lt;&gt;"",L385=""),"Zahlungsdatum fehlt",""))))))))</f>
        <v/>
      </c>
      <c r="R385" s="13" t="n"/>
    </row>
    <row r="386">
      <c r="A386" s="10" t="n"/>
      <c r="B386" s="11">
        <f>IF(A386="","",Einstellungen!$B$4&amp;TEXT(A386,REPT("0",Einstellungen!$B$5)))</f>
        <v/>
      </c>
      <c r="C386" s="12" t="n"/>
      <c r="D386" s="13" t="n"/>
      <c r="E386" s="13" t="n"/>
      <c r="F386" s="14" t="n"/>
      <c r="G386" s="15" t="n"/>
      <c r="H386" s="16">
        <f>IF(F386="","",ROUND(F386*N(G386),2))</f>
        <v/>
      </c>
      <c r="I386" s="16">
        <f>IF(F386="","",F386+N(H386))</f>
        <v/>
      </c>
      <c r="J386" s="17">
        <f>IF(F386="","",IFERROR(IF(INDEX(Kunden!$D$6:$D$205,MATCH(D386,Kunden!$A$6:$A$205,0))="",Einstellungen!$B$6,INDEX(Kunden!$D$6:$D$205,MATCH(D386,Kunden!$A$6:$A$205,0))),Einstellungen!$B$6))</f>
        <v/>
      </c>
      <c r="K386" s="18">
        <f>IF(OR(F386="",C386=""),"",C386+J386)</f>
        <v/>
      </c>
      <c r="L386" s="12" t="n"/>
      <c r="M386" s="19" t="n"/>
      <c r="N386" s="16">
        <f>IF(F386="","",IF(O386="bezahlt",0,I386-N(M386)))</f>
        <v/>
      </c>
      <c r="O386" s="11">
        <f>IF(F386="","",IF(I386&lt;0,IF(OR(L386&lt;&gt;"",M386&lt;&gt;""),"bezahlt","Gutschrift"),IF(OR(L386&lt;&gt;"",M386&lt;&gt;""),IF(OR(M386="",N(M386)&gt;=I386-0.005),"bezahlt","teilbezahlt"),IF(IF(K386="",FALSE,TODAY()&gt;K386),"überfällig","offen"))))</f>
        <v/>
      </c>
      <c r="P386" s="17">
        <f>IF(OR(F386="",K386=""),"",IF(AND(N(N386)&gt;0.005,TODAY()&gt;K386),TODAY()-K386,""))</f>
        <v/>
      </c>
      <c r="Q386" s="20">
        <f>IF(AND(A386="",F386=""),"",IF(A386="","Nummer fehlt",IF(COUNTIF($A$7:$A$506,A386)&gt;1,"Nummer doppelt",IF(AND(A386&gt;MIN($A$7:$A$506),COUNTIF($A$7:$A$506,A386-1)=0),"Lücke vor dieser Nummer",IF(C386="","Datum fehlt",IF(D386="","Kunde fehlt",IF(ISNA(MATCH(D386,Kunden!$A$6:$A$205,0)),"Kunde nicht in der Liste",IF(AND(M386&lt;&gt;"",L386=""),"Zahlungsdatum fehlt",""))))))))</f>
        <v/>
      </c>
      <c r="R386" s="13" t="n"/>
    </row>
    <row r="387">
      <c r="A387" s="10" t="n"/>
      <c r="B387" s="11">
        <f>IF(A387="","",Einstellungen!$B$4&amp;TEXT(A387,REPT("0",Einstellungen!$B$5)))</f>
        <v/>
      </c>
      <c r="C387" s="12" t="n"/>
      <c r="D387" s="13" t="n"/>
      <c r="E387" s="13" t="n"/>
      <c r="F387" s="14" t="n"/>
      <c r="G387" s="15" t="n"/>
      <c r="H387" s="16">
        <f>IF(F387="","",ROUND(F387*N(G387),2))</f>
        <v/>
      </c>
      <c r="I387" s="16">
        <f>IF(F387="","",F387+N(H387))</f>
        <v/>
      </c>
      <c r="J387" s="17">
        <f>IF(F387="","",IFERROR(IF(INDEX(Kunden!$D$6:$D$205,MATCH(D387,Kunden!$A$6:$A$205,0))="",Einstellungen!$B$6,INDEX(Kunden!$D$6:$D$205,MATCH(D387,Kunden!$A$6:$A$205,0))),Einstellungen!$B$6))</f>
        <v/>
      </c>
      <c r="K387" s="18">
        <f>IF(OR(F387="",C387=""),"",C387+J387)</f>
        <v/>
      </c>
      <c r="L387" s="12" t="n"/>
      <c r="M387" s="19" t="n"/>
      <c r="N387" s="16">
        <f>IF(F387="","",IF(O387="bezahlt",0,I387-N(M387)))</f>
        <v/>
      </c>
      <c r="O387" s="11">
        <f>IF(F387="","",IF(I387&lt;0,IF(OR(L387&lt;&gt;"",M387&lt;&gt;""),"bezahlt","Gutschrift"),IF(OR(L387&lt;&gt;"",M387&lt;&gt;""),IF(OR(M387="",N(M387)&gt;=I387-0.005),"bezahlt","teilbezahlt"),IF(IF(K387="",FALSE,TODAY()&gt;K387),"überfällig","offen"))))</f>
        <v/>
      </c>
      <c r="P387" s="17">
        <f>IF(OR(F387="",K387=""),"",IF(AND(N(N387)&gt;0.005,TODAY()&gt;K387),TODAY()-K387,""))</f>
        <v/>
      </c>
      <c r="Q387" s="20">
        <f>IF(AND(A387="",F387=""),"",IF(A387="","Nummer fehlt",IF(COUNTIF($A$7:$A$506,A387)&gt;1,"Nummer doppelt",IF(AND(A387&gt;MIN($A$7:$A$506),COUNTIF($A$7:$A$506,A387-1)=0),"Lücke vor dieser Nummer",IF(C387="","Datum fehlt",IF(D387="","Kunde fehlt",IF(ISNA(MATCH(D387,Kunden!$A$6:$A$205,0)),"Kunde nicht in der Liste",IF(AND(M387&lt;&gt;"",L387=""),"Zahlungsdatum fehlt",""))))))))</f>
        <v/>
      </c>
      <c r="R387" s="13" t="n"/>
    </row>
    <row r="388">
      <c r="A388" s="10" t="n"/>
      <c r="B388" s="11">
        <f>IF(A388="","",Einstellungen!$B$4&amp;TEXT(A388,REPT("0",Einstellungen!$B$5)))</f>
        <v/>
      </c>
      <c r="C388" s="12" t="n"/>
      <c r="D388" s="13" t="n"/>
      <c r="E388" s="13" t="n"/>
      <c r="F388" s="14" t="n"/>
      <c r="G388" s="15" t="n"/>
      <c r="H388" s="16">
        <f>IF(F388="","",ROUND(F388*N(G388),2))</f>
        <v/>
      </c>
      <c r="I388" s="16">
        <f>IF(F388="","",F388+N(H388))</f>
        <v/>
      </c>
      <c r="J388" s="17">
        <f>IF(F388="","",IFERROR(IF(INDEX(Kunden!$D$6:$D$205,MATCH(D388,Kunden!$A$6:$A$205,0))="",Einstellungen!$B$6,INDEX(Kunden!$D$6:$D$205,MATCH(D388,Kunden!$A$6:$A$205,0))),Einstellungen!$B$6))</f>
        <v/>
      </c>
      <c r="K388" s="18">
        <f>IF(OR(F388="",C388=""),"",C388+J388)</f>
        <v/>
      </c>
      <c r="L388" s="12" t="n"/>
      <c r="M388" s="19" t="n"/>
      <c r="N388" s="16">
        <f>IF(F388="","",IF(O388="bezahlt",0,I388-N(M388)))</f>
        <v/>
      </c>
      <c r="O388" s="11">
        <f>IF(F388="","",IF(I388&lt;0,IF(OR(L388&lt;&gt;"",M388&lt;&gt;""),"bezahlt","Gutschrift"),IF(OR(L388&lt;&gt;"",M388&lt;&gt;""),IF(OR(M388="",N(M388)&gt;=I388-0.005),"bezahlt","teilbezahlt"),IF(IF(K388="",FALSE,TODAY()&gt;K388),"überfällig","offen"))))</f>
        <v/>
      </c>
      <c r="P388" s="17">
        <f>IF(OR(F388="",K388=""),"",IF(AND(N(N388)&gt;0.005,TODAY()&gt;K388),TODAY()-K388,""))</f>
        <v/>
      </c>
      <c r="Q388" s="20">
        <f>IF(AND(A388="",F388=""),"",IF(A388="","Nummer fehlt",IF(COUNTIF($A$7:$A$506,A388)&gt;1,"Nummer doppelt",IF(AND(A388&gt;MIN($A$7:$A$506),COUNTIF($A$7:$A$506,A388-1)=0),"Lücke vor dieser Nummer",IF(C388="","Datum fehlt",IF(D388="","Kunde fehlt",IF(ISNA(MATCH(D388,Kunden!$A$6:$A$205,0)),"Kunde nicht in der Liste",IF(AND(M388&lt;&gt;"",L388=""),"Zahlungsdatum fehlt",""))))))))</f>
        <v/>
      </c>
      <c r="R388" s="13" t="n"/>
    </row>
    <row r="389">
      <c r="A389" s="10" t="n"/>
      <c r="B389" s="11">
        <f>IF(A389="","",Einstellungen!$B$4&amp;TEXT(A389,REPT("0",Einstellungen!$B$5)))</f>
        <v/>
      </c>
      <c r="C389" s="12" t="n"/>
      <c r="D389" s="13" t="n"/>
      <c r="E389" s="13" t="n"/>
      <c r="F389" s="14" t="n"/>
      <c r="G389" s="15" t="n"/>
      <c r="H389" s="16">
        <f>IF(F389="","",ROUND(F389*N(G389),2))</f>
        <v/>
      </c>
      <c r="I389" s="16">
        <f>IF(F389="","",F389+N(H389))</f>
        <v/>
      </c>
      <c r="J389" s="17">
        <f>IF(F389="","",IFERROR(IF(INDEX(Kunden!$D$6:$D$205,MATCH(D389,Kunden!$A$6:$A$205,0))="",Einstellungen!$B$6,INDEX(Kunden!$D$6:$D$205,MATCH(D389,Kunden!$A$6:$A$205,0))),Einstellungen!$B$6))</f>
        <v/>
      </c>
      <c r="K389" s="18">
        <f>IF(OR(F389="",C389=""),"",C389+J389)</f>
        <v/>
      </c>
      <c r="L389" s="12" t="n"/>
      <c r="M389" s="19" t="n"/>
      <c r="N389" s="16">
        <f>IF(F389="","",IF(O389="bezahlt",0,I389-N(M389)))</f>
        <v/>
      </c>
      <c r="O389" s="11">
        <f>IF(F389="","",IF(I389&lt;0,IF(OR(L389&lt;&gt;"",M389&lt;&gt;""),"bezahlt","Gutschrift"),IF(OR(L389&lt;&gt;"",M389&lt;&gt;""),IF(OR(M389="",N(M389)&gt;=I389-0.005),"bezahlt","teilbezahlt"),IF(IF(K389="",FALSE,TODAY()&gt;K389),"überfällig","offen"))))</f>
        <v/>
      </c>
      <c r="P389" s="17">
        <f>IF(OR(F389="",K389=""),"",IF(AND(N(N389)&gt;0.005,TODAY()&gt;K389),TODAY()-K389,""))</f>
        <v/>
      </c>
      <c r="Q389" s="20">
        <f>IF(AND(A389="",F389=""),"",IF(A389="","Nummer fehlt",IF(COUNTIF($A$7:$A$506,A389)&gt;1,"Nummer doppelt",IF(AND(A389&gt;MIN($A$7:$A$506),COUNTIF($A$7:$A$506,A389-1)=0),"Lücke vor dieser Nummer",IF(C389="","Datum fehlt",IF(D389="","Kunde fehlt",IF(ISNA(MATCH(D389,Kunden!$A$6:$A$205,0)),"Kunde nicht in der Liste",IF(AND(M389&lt;&gt;"",L389=""),"Zahlungsdatum fehlt",""))))))))</f>
        <v/>
      </c>
      <c r="R389" s="13" t="n"/>
    </row>
    <row r="390">
      <c r="A390" s="10" t="n"/>
      <c r="B390" s="11">
        <f>IF(A390="","",Einstellungen!$B$4&amp;TEXT(A390,REPT("0",Einstellungen!$B$5)))</f>
        <v/>
      </c>
      <c r="C390" s="12" t="n"/>
      <c r="D390" s="13" t="n"/>
      <c r="E390" s="13" t="n"/>
      <c r="F390" s="14" t="n"/>
      <c r="G390" s="15" t="n"/>
      <c r="H390" s="16">
        <f>IF(F390="","",ROUND(F390*N(G390),2))</f>
        <v/>
      </c>
      <c r="I390" s="16">
        <f>IF(F390="","",F390+N(H390))</f>
        <v/>
      </c>
      <c r="J390" s="17">
        <f>IF(F390="","",IFERROR(IF(INDEX(Kunden!$D$6:$D$205,MATCH(D390,Kunden!$A$6:$A$205,0))="",Einstellungen!$B$6,INDEX(Kunden!$D$6:$D$205,MATCH(D390,Kunden!$A$6:$A$205,0))),Einstellungen!$B$6))</f>
        <v/>
      </c>
      <c r="K390" s="18">
        <f>IF(OR(F390="",C390=""),"",C390+J390)</f>
        <v/>
      </c>
      <c r="L390" s="12" t="n"/>
      <c r="M390" s="19" t="n"/>
      <c r="N390" s="16">
        <f>IF(F390="","",IF(O390="bezahlt",0,I390-N(M390)))</f>
        <v/>
      </c>
      <c r="O390" s="11">
        <f>IF(F390="","",IF(I390&lt;0,IF(OR(L390&lt;&gt;"",M390&lt;&gt;""),"bezahlt","Gutschrift"),IF(OR(L390&lt;&gt;"",M390&lt;&gt;""),IF(OR(M390="",N(M390)&gt;=I390-0.005),"bezahlt","teilbezahlt"),IF(IF(K390="",FALSE,TODAY()&gt;K390),"überfällig","offen"))))</f>
        <v/>
      </c>
      <c r="P390" s="17">
        <f>IF(OR(F390="",K390=""),"",IF(AND(N(N390)&gt;0.005,TODAY()&gt;K390),TODAY()-K390,""))</f>
        <v/>
      </c>
      <c r="Q390" s="20">
        <f>IF(AND(A390="",F390=""),"",IF(A390="","Nummer fehlt",IF(COUNTIF($A$7:$A$506,A390)&gt;1,"Nummer doppelt",IF(AND(A390&gt;MIN($A$7:$A$506),COUNTIF($A$7:$A$506,A390-1)=0),"Lücke vor dieser Nummer",IF(C390="","Datum fehlt",IF(D390="","Kunde fehlt",IF(ISNA(MATCH(D390,Kunden!$A$6:$A$205,0)),"Kunde nicht in der Liste",IF(AND(M390&lt;&gt;"",L390=""),"Zahlungsdatum fehlt",""))))))))</f>
        <v/>
      </c>
      <c r="R390" s="13" t="n"/>
    </row>
    <row r="391">
      <c r="A391" s="10" t="n"/>
      <c r="B391" s="11">
        <f>IF(A391="","",Einstellungen!$B$4&amp;TEXT(A391,REPT("0",Einstellungen!$B$5)))</f>
        <v/>
      </c>
      <c r="C391" s="12" t="n"/>
      <c r="D391" s="13" t="n"/>
      <c r="E391" s="13" t="n"/>
      <c r="F391" s="14" t="n"/>
      <c r="G391" s="15" t="n"/>
      <c r="H391" s="16">
        <f>IF(F391="","",ROUND(F391*N(G391),2))</f>
        <v/>
      </c>
      <c r="I391" s="16">
        <f>IF(F391="","",F391+N(H391))</f>
        <v/>
      </c>
      <c r="J391" s="17">
        <f>IF(F391="","",IFERROR(IF(INDEX(Kunden!$D$6:$D$205,MATCH(D391,Kunden!$A$6:$A$205,0))="",Einstellungen!$B$6,INDEX(Kunden!$D$6:$D$205,MATCH(D391,Kunden!$A$6:$A$205,0))),Einstellungen!$B$6))</f>
        <v/>
      </c>
      <c r="K391" s="18">
        <f>IF(OR(F391="",C391=""),"",C391+J391)</f>
        <v/>
      </c>
      <c r="L391" s="12" t="n"/>
      <c r="M391" s="19" t="n"/>
      <c r="N391" s="16">
        <f>IF(F391="","",IF(O391="bezahlt",0,I391-N(M391)))</f>
        <v/>
      </c>
      <c r="O391" s="11">
        <f>IF(F391="","",IF(I391&lt;0,IF(OR(L391&lt;&gt;"",M391&lt;&gt;""),"bezahlt","Gutschrift"),IF(OR(L391&lt;&gt;"",M391&lt;&gt;""),IF(OR(M391="",N(M391)&gt;=I391-0.005),"bezahlt","teilbezahlt"),IF(IF(K391="",FALSE,TODAY()&gt;K391),"überfällig","offen"))))</f>
        <v/>
      </c>
      <c r="P391" s="17">
        <f>IF(OR(F391="",K391=""),"",IF(AND(N(N391)&gt;0.005,TODAY()&gt;K391),TODAY()-K391,""))</f>
        <v/>
      </c>
      <c r="Q391" s="20">
        <f>IF(AND(A391="",F391=""),"",IF(A391="","Nummer fehlt",IF(COUNTIF($A$7:$A$506,A391)&gt;1,"Nummer doppelt",IF(AND(A391&gt;MIN($A$7:$A$506),COUNTIF($A$7:$A$506,A391-1)=0),"Lücke vor dieser Nummer",IF(C391="","Datum fehlt",IF(D391="","Kunde fehlt",IF(ISNA(MATCH(D391,Kunden!$A$6:$A$205,0)),"Kunde nicht in der Liste",IF(AND(M391&lt;&gt;"",L391=""),"Zahlungsdatum fehlt",""))))))))</f>
        <v/>
      </c>
      <c r="R391" s="13" t="n"/>
    </row>
    <row r="392">
      <c r="A392" s="10" t="n"/>
      <c r="B392" s="11">
        <f>IF(A392="","",Einstellungen!$B$4&amp;TEXT(A392,REPT("0",Einstellungen!$B$5)))</f>
        <v/>
      </c>
      <c r="C392" s="12" t="n"/>
      <c r="D392" s="13" t="n"/>
      <c r="E392" s="13" t="n"/>
      <c r="F392" s="14" t="n"/>
      <c r="G392" s="15" t="n"/>
      <c r="H392" s="16">
        <f>IF(F392="","",ROUND(F392*N(G392),2))</f>
        <v/>
      </c>
      <c r="I392" s="16">
        <f>IF(F392="","",F392+N(H392))</f>
        <v/>
      </c>
      <c r="J392" s="17">
        <f>IF(F392="","",IFERROR(IF(INDEX(Kunden!$D$6:$D$205,MATCH(D392,Kunden!$A$6:$A$205,0))="",Einstellungen!$B$6,INDEX(Kunden!$D$6:$D$205,MATCH(D392,Kunden!$A$6:$A$205,0))),Einstellungen!$B$6))</f>
        <v/>
      </c>
      <c r="K392" s="18">
        <f>IF(OR(F392="",C392=""),"",C392+J392)</f>
        <v/>
      </c>
      <c r="L392" s="12" t="n"/>
      <c r="M392" s="19" t="n"/>
      <c r="N392" s="16">
        <f>IF(F392="","",IF(O392="bezahlt",0,I392-N(M392)))</f>
        <v/>
      </c>
      <c r="O392" s="11">
        <f>IF(F392="","",IF(I392&lt;0,IF(OR(L392&lt;&gt;"",M392&lt;&gt;""),"bezahlt","Gutschrift"),IF(OR(L392&lt;&gt;"",M392&lt;&gt;""),IF(OR(M392="",N(M392)&gt;=I392-0.005),"bezahlt","teilbezahlt"),IF(IF(K392="",FALSE,TODAY()&gt;K392),"überfällig","offen"))))</f>
        <v/>
      </c>
      <c r="P392" s="17">
        <f>IF(OR(F392="",K392=""),"",IF(AND(N(N392)&gt;0.005,TODAY()&gt;K392),TODAY()-K392,""))</f>
        <v/>
      </c>
      <c r="Q392" s="20">
        <f>IF(AND(A392="",F392=""),"",IF(A392="","Nummer fehlt",IF(COUNTIF($A$7:$A$506,A392)&gt;1,"Nummer doppelt",IF(AND(A392&gt;MIN($A$7:$A$506),COUNTIF($A$7:$A$506,A392-1)=0),"Lücke vor dieser Nummer",IF(C392="","Datum fehlt",IF(D392="","Kunde fehlt",IF(ISNA(MATCH(D392,Kunden!$A$6:$A$205,0)),"Kunde nicht in der Liste",IF(AND(M392&lt;&gt;"",L392=""),"Zahlungsdatum fehlt",""))))))))</f>
        <v/>
      </c>
      <c r="R392" s="13" t="n"/>
    </row>
    <row r="393">
      <c r="A393" s="10" t="n"/>
      <c r="B393" s="11">
        <f>IF(A393="","",Einstellungen!$B$4&amp;TEXT(A393,REPT("0",Einstellungen!$B$5)))</f>
        <v/>
      </c>
      <c r="C393" s="12" t="n"/>
      <c r="D393" s="13" t="n"/>
      <c r="E393" s="13" t="n"/>
      <c r="F393" s="14" t="n"/>
      <c r="G393" s="15" t="n"/>
      <c r="H393" s="16">
        <f>IF(F393="","",ROUND(F393*N(G393),2))</f>
        <v/>
      </c>
      <c r="I393" s="16">
        <f>IF(F393="","",F393+N(H393))</f>
        <v/>
      </c>
      <c r="J393" s="17">
        <f>IF(F393="","",IFERROR(IF(INDEX(Kunden!$D$6:$D$205,MATCH(D393,Kunden!$A$6:$A$205,0))="",Einstellungen!$B$6,INDEX(Kunden!$D$6:$D$205,MATCH(D393,Kunden!$A$6:$A$205,0))),Einstellungen!$B$6))</f>
        <v/>
      </c>
      <c r="K393" s="18">
        <f>IF(OR(F393="",C393=""),"",C393+J393)</f>
        <v/>
      </c>
      <c r="L393" s="12" t="n"/>
      <c r="M393" s="19" t="n"/>
      <c r="N393" s="16">
        <f>IF(F393="","",IF(O393="bezahlt",0,I393-N(M393)))</f>
        <v/>
      </c>
      <c r="O393" s="11">
        <f>IF(F393="","",IF(I393&lt;0,IF(OR(L393&lt;&gt;"",M393&lt;&gt;""),"bezahlt","Gutschrift"),IF(OR(L393&lt;&gt;"",M393&lt;&gt;""),IF(OR(M393="",N(M393)&gt;=I393-0.005),"bezahlt","teilbezahlt"),IF(IF(K393="",FALSE,TODAY()&gt;K393),"überfällig","offen"))))</f>
        <v/>
      </c>
      <c r="P393" s="17">
        <f>IF(OR(F393="",K393=""),"",IF(AND(N(N393)&gt;0.005,TODAY()&gt;K393),TODAY()-K393,""))</f>
        <v/>
      </c>
      <c r="Q393" s="20">
        <f>IF(AND(A393="",F393=""),"",IF(A393="","Nummer fehlt",IF(COUNTIF($A$7:$A$506,A393)&gt;1,"Nummer doppelt",IF(AND(A393&gt;MIN($A$7:$A$506),COUNTIF($A$7:$A$506,A393-1)=0),"Lücke vor dieser Nummer",IF(C393="","Datum fehlt",IF(D393="","Kunde fehlt",IF(ISNA(MATCH(D393,Kunden!$A$6:$A$205,0)),"Kunde nicht in der Liste",IF(AND(M393&lt;&gt;"",L393=""),"Zahlungsdatum fehlt",""))))))))</f>
        <v/>
      </c>
      <c r="R393" s="13" t="n"/>
    </row>
    <row r="394">
      <c r="A394" s="10" t="n"/>
      <c r="B394" s="11">
        <f>IF(A394="","",Einstellungen!$B$4&amp;TEXT(A394,REPT("0",Einstellungen!$B$5)))</f>
        <v/>
      </c>
      <c r="C394" s="12" t="n"/>
      <c r="D394" s="13" t="n"/>
      <c r="E394" s="13" t="n"/>
      <c r="F394" s="14" t="n"/>
      <c r="G394" s="15" t="n"/>
      <c r="H394" s="16">
        <f>IF(F394="","",ROUND(F394*N(G394),2))</f>
        <v/>
      </c>
      <c r="I394" s="16">
        <f>IF(F394="","",F394+N(H394))</f>
        <v/>
      </c>
      <c r="J394" s="17">
        <f>IF(F394="","",IFERROR(IF(INDEX(Kunden!$D$6:$D$205,MATCH(D394,Kunden!$A$6:$A$205,0))="",Einstellungen!$B$6,INDEX(Kunden!$D$6:$D$205,MATCH(D394,Kunden!$A$6:$A$205,0))),Einstellungen!$B$6))</f>
        <v/>
      </c>
      <c r="K394" s="18">
        <f>IF(OR(F394="",C394=""),"",C394+J394)</f>
        <v/>
      </c>
      <c r="L394" s="12" t="n"/>
      <c r="M394" s="19" t="n"/>
      <c r="N394" s="16">
        <f>IF(F394="","",IF(O394="bezahlt",0,I394-N(M394)))</f>
        <v/>
      </c>
      <c r="O394" s="11">
        <f>IF(F394="","",IF(I394&lt;0,IF(OR(L394&lt;&gt;"",M394&lt;&gt;""),"bezahlt","Gutschrift"),IF(OR(L394&lt;&gt;"",M394&lt;&gt;""),IF(OR(M394="",N(M394)&gt;=I394-0.005),"bezahlt","teilbezahlt"),IF(IF(K394="",FALSE,TODAY()&gt;K394),"überfällig","offen"))))</f>
        <v/>
      </c>
      <c r="P394" s="17">
        <f>IF(OR(F394="",K394=""),"",IF(AND(N(N394)&gt;0.005,TODAY()&gt;K394),TODAY()-K394,""))</f>
        <v/>
      </c>
      <c r="Q394" s="20">
        <f>IF(AND(A394="",F394=""),"",IF(A394="","Nummer fehlt",IF(COUNTIF($A$7:$A$506,A394)&gt;1,"Nummer doppelt",IF(AND(A394&gt;MIN($A$7:$A$506),COUNTIF($A$7:$A$506,A394-1)=0),"Lücke vor dieser Nummer",IF(C394="","Datum fehlt",IF(D394="","Kunde fehlt",IF(ISNA(MATCH(D394,Kunden!$A$6:$A$205,0)),"Kunde nicht in der Liste",IF(AND(M394&lt;&gt;"",L394=""),"Zahlungsdatum fehlt",""))))))))</f>
        <v/>
      </c>
      <c r="R394" s="13" t="n"/>
    </row>
    <row r="395">
      <c r="A395" s="10" t="n"/>
      <c r="B395" s="11">
        <f>IF(A395="","",Einstellungen!$B$4&amp;TEXT(A395,REPT("0",Einstellungen!$B$5)))</f>
        <v/>
      </c>
      <c r="C395" s="12" t="n"/>
      <c r="D395" s="13" t="n"/>
      <c r="E395" s="13" t="n"/>
      <c r="F395" s="14" t="n"/>
      <c r="G395" s="15" t="n"/>
      <c r="H395" s="16">
        <f>IF(F395="","",ROUND(F395*N(G395),2))</f>
        <v/>
      </c>
      <c r="I395" s="16">
        <f>IF(F395="","",F395+N(H395))</f>
        <v/>
      </c>
      <c r="J395" s="17">
        <f>IF(F395="","",IFERROR(IF(INDEX(Kunden!$D$6:$D$205,MATCH(D395,Kunden!$A$6:$A$205,0))="",Einstellungen!$B$6,INDEX(Kunden!$D$6:$D$205,MATCH(D395,Kunden!$A$6:$A$205,0))),Einstellungen!$B$6))</f>
        <v/>
      </c>
      <c r="K395" s="18">
        <f>IF(OR(F395="",C395=""),"",C395+J395)</f>
        <v/>
      </c>
      <c r="L395" s="12" t="n"/>
      <c r="M395" s="19" t="n"/>
      <c r="N395" s="16">
        <f>IF(F395="","",IF(O395="bezahlt",0,I395-N(M395)))</f>
        <v/>
      </c>
      <c r="O395" s="11">
        <f>IF(F395="","",IF(I395&lt;0,IF(OR(L395&lt;&gt;"",M395&lt;&gt;""),"bezahlt","Gutschrift"),IF(OR(L395&lt;&gt;"",M395&lt;&gt;""),IF(OR(M395="",N(M395)&gt;=I395-0.005),"bezahlt","teilbezahlt"),IF(IF(K395="",FALSE,TODAY()&gt;K395),"überfällig","offen"))))</f>
        <v/>
      </c>
      <c r="P395" s="17">
        <f>IF(OR(F395="",K395=""),"",IF(AND(N(N395)&gt;0.005,TODAY()&gt;K395),TODAY()-K395,""))</f>
        <v/>
      </c>
      <c r="Q395" s="20">
        <f>IF(AND(A395="",F395=""),"",IF(A395="","Nummer fehlt",IF(COUNTIF($A$7:$A$506,A395)&gt;1,"Nummer doppelt",IF(AND(A395&gt;MIN($A$7:$A$506),COUNTIF($A$7:$A$506,A395-1)=0),"Lücke vor dieser Nummer",IF(C395="","Datum fehlt",IF(D395="","Kunde fehlt",IF(ISNA(MATCH(D395,Kunden!$A$6:$A$205,0)),"Kunde nicht in der Liste",IF(AND(M395&lt;&gt;"",L395=""),"Zahlungsdatum fehlt",""))))))))</f>
        <v/>
      </c>
      <c r="R395" s="13" t="n"/>
    </row>
    <row r="396">
      <c r="A396" s="10" t="n"/>
      <c r="B396" s="11">
        <f>IF(A396="","",Einstellungen!$B$4&amp;TEXT(A396,REPT("0",Einstellungen!$B$5)))</f>
        <v/>
      </c>
      <c r="C396" s="12" t="n"/>
      <c r="D396" s="13" t="n"/>
      <c r="E396" s="13" t="n"/>
      <c r="F396" s="14" t="n"/>
      <c r="G396" s="15" t="n"/>
      <c r="H396" s="16">
        <f>IF(F396="","",ROUND(F396*N(G396),2))</f>
        <v/>
      </c>
      <c r="I396" s="16">
        <f>IF(F396="","",F396+N(H396))</f>
        <v/>
      </c>
      <c r="J396" s="17">
        <f>IF(F396="","",IFERROR(IF(INDEX(Kunden!$D$6:$D$205,MATCH(D396,Kunden!$A$6:$A$205,0))="",Einstellungen!$B$6,INDEX(Kunden!$D$6:$D$205,MATCH(D396,Kunden!$A$6:$A$205,0))),Einstellungen!$B$6))</f>
        <v/>
      </c>
      <c r="K396" s="18">
        <f>IF(OR(F396="",C396=""),"",C396+J396)</f>
        <v/>
      </c>
      <c r="L396" s="12" t="n"/>
      <c r="M396" s="19" t="n"/>
      <c r="N396" s="16">
        <f>IF(F396="","",IF(O396="bezahlt",0,I396-N(M396)))</f>
        <v/>
      </c>
      <c r="O396" s="11">
        <f>IF(F396="","",IF(I396&lt;0,IF(OR(L396&lt;&gt;"",M396&lt;&gt;""),"bezahlt","Gutschrift"),IF(OR(L396&lt;&gt;"",M396&lt;&gt;""),IF(OR(M396="",N(M396)&gt;=I396-0.005),"bezahlt","teilbezahlt"),IF(IF(K396="",FALSE,TODAY()&gt;K396),"überfällig","offen"))))</f>
        <v/>
      </c>
      <c r="P396" s="17">
        <f>IF(OR(F396="",K396=""),"",IF(AND(N(N396)&gt;0.005,TODAY()&gt;K396),TODAY()-K396,""))</f>
        <v/>
      </c>
      <c r="Q396" s="20">
        <f>IF(AND(A396="",F396=""),"",IF(A396="","Nummer fehlt",IF(COUNTIF($A$7:$A$506,A396)&gt;1,"Nummer doppelt",IF(AND(A396&gt;MIN($A$7:$A$506),COUNTIF($A$7:$A$506,A396-1)=0),"Lücke vor dieser Nummer",IF(C396="","Datum fehlt",IF(D396="","Kunde fehlt",IF(ISNA(MATCH(D396,Kunden!$A$6:$A$205,0)),"Kunde nicht in der Liste",IF(AND(M396&lt;&gt;"",L396=""),"Zahlungsdatum fehlt",""))))))))</f>
        <v/>
      </c>
      <c r="R396" s="13" t="n"/>
    </row>
    <row r="397">
      <c r="A397" s="10" t="n"/>
      <c r="B397" s="11">
        <f>IF(A397="","",Einstellungen!$B$4&amp;TEXT(A397,REPT("0",Einstellungen!$B$5)))</f>
        <v/>
      </c>
      <c r="C397" s="12" t="n"/>
      <c r="D397" s="13" t="n"/>
      <c r="E397" s="13" t="n"/>
      <c r="F397" s="14" t="n"/>
      <c r="G397" s="15" t="n"/>
      <c r="H397" s="16">
        <f>IF(F397="","",ROUND(F397*N(G397),2))</f>
        <v/>
      </c>
      <c r="I397" s="16">
        <f>IF(F397="","",F397+N(H397))</f>
        <v/>
      </c>
      <c r="J397" s="17">
        <f>IF(F397="","",IFERROR(IF(INDEX(Kunden!$D$6:$D$205,MATCH(D397,Kunden!$A$6:$A$205,0))="",Einstellungen!$B$6,INDEX(Kunden!$D$6:$D$205,MATCH(D397,Kunden!$A$6:$A$205,0))),Einstellungen!$B$6))</f>
        <v/>
      </c>
      <c r="K397" s="18">
        <f>IF(OR(F397="",C397=""),"",C397+J397)</f>
        <v/>
      </c>
      <c r="L397" s="12" t="n"/>
      <c r="M397" s="19" t="n"/>
      <c r="N397" s="16">
        <f>IF(F397="","",IF(O397="bezahlt",0,I397-N(M397)))</f>
        <v/>
      </c>
      <c r="O397" s="11">
        <f>IF(F397="","",IF(I397&lt;0,IF(OR(L397&lt;&gt;"",M397&lt;&gt;""),"bezahlt","Gutschrift"),IF(OR(L397&lt;&gt;"",M397&lt;&gt;""),IF(OR(M397="",N(M397)&gt;=I397-0.005),"bezahlt","teilbezahlt"),IF(IF(K397="",FALSE,TODAY()&gt;K397),"überfällig","offen"))))</f>
        <v/>
      </c>
      <c r="P397" s="17">
        <f>IF(OR(F397="",K397=""),"",IF(AND(N(N397)&gt;0.005,TODAY()&gt;K397),TODAY()-K397,""))</f>
        <v/>
      </c>
      <c r="Q397" s="20">
        <f>IF(AND(A397="",F397=""),"",IF(A397="","Nummer fehlt",IF(COUNTIF($A$7:$A$506,A397)&gt;1,"Nummer doppelt",IF(AND(A397&gt;MIN($A$7:$A$506),COUNTIF($A$7:$A$506,A397-1)=0),"Lücke vor dieser Nummer",IF(C397="","Datum fehlt",IF(D397="","Kunde fehlt",IF(ISNA(MATCH(D397,Kunden!$A$6:$A$205,0)),"Kunde nicht in der Liste",IF(AND(M397&lt;&gt;"",L397=""),"Zahlungsdatum fehlt",""))))))))</f>
        <v/>
      </c>
      <c r="R397" s="13" t="n"/>
    </row>
    <row r="398">
      <c r="A398" s="10" t="n"/>
      <c r="B398" s="11">
        <f>IF(A398="","",Einstellungen!$B$4&amp;TEXT(A398,REPT("0",Einstellungen!$B$5)))</f>
        <v/>
      </c>
      <c r="C398" s="12" t="n"/>
      <c r="D398" s="13" t="n"/>
      <c r="E398" s="13" t="n"/>
      <c r="F398" s="14" t="n"/>
      <c r="G398" s="15" t="n"/>
      <c r="H398" s="16">
        <f>IF(F398="","",ROUND(F398*N(G398),2))</f>
        <v/>
      </c>
      <c r="I398" s="16">
        <f>IF(F398="","",F398+N(H398))</f>
        <v/>
      </c>
      <c r="J398" s="17">
        <f>IF(F398="","",IFERROR(IF(INDEX(Kunden!$D$6:$D$205,MATCH(D398,Kunden!$A$6:$A$205,0))="",Einstellungen!$B$6,INDEX(Kunden!$D$6:$D$205,MATCH(D398,Kunden!$A$6:$A$205,0))),Einstellungen!$B$6))</f>
        <v/>
      </c>
      <c r="K398" s="18">
        <f>IF(OR(F398="",C398=""),"",C398+J398)</f>
        <v/>
      </c>
      <c r="L398" s="12" t="n"/>
      <c r="M398" s="19" t="n"/>
      <c r="N398" s="16">
        <f>IF(F398="","",IF(O398="bezahlt",0,I398-N(M398)))</f>
        <v/>
      </c>
      <c r="O398" s="11">
        <f>IF(F398="","",IF(I398&lt;0,IF(OR(L398&lt;&gt;"",M398&lt;&gt;""),"bezahlt","Gutschrift"),IF(OR(L398&lt;&gt;"",M398&lt;&gt;""),IF(OR(M398="",N(M398)&gt;=I398-0.005),"bezahlt","teilbezahlt"),IF(IF(K398="",FALSE,TODAY()&gt;K398),"überfällig","offen"))))</f>
        <v/>
      </c>
      <c r="P398" s="17">
        <f>IF(OR(F398="",K398=""),"",IF(AND(N(N398)&gt;0.005,TODAY()&gt;K398),TODAY()-K398,""))</f>
        <v/>
      </c>
      <c r="Q398" s="20">
        <f>IF(AND(A398="",F398=""),"",IF(A398="","Nummer fehlt",IF(COUNTIF($A$7:$A$506,A398)&gt;1,"Nummer doppelt",IF(AND(A398&gt;MIN($A$7:$A$506),COUNTIF($A$7:$A$506,A398-1)=0),"Lücke vor dieser Nummer",IF(C398="","Datum fehlt",IF(D398="","Kunde fehlt",IF(ISNA(MATCH(D398,Kunden!$A$6:$A$205,0)),"Kunde nicht in der Liste",IF(AND(M398&lt;&gt;"",L398=""),"Zahlungsdatum fehlt",""))))))))</f>
        <v/>
      </c>
      <c r="R398" s="13" t="n"/>
    </row>
    <row r="399">
      <c r="A399" s="10" t="n"/>
      <c r="B399" s="11">
        <f>IF(A399="","",Einstellungen!$B$4&amp;TEXT(A399,REPT("0",Einstellungen!$B$5)))</f>
        <v/>
      </c>
      <c r="C399" s="12" t="n"/>
      <c r="D399" s="13" t="n"/>
      <c r="E399" s="13" t="n"/>
      <c r="F399" s="14" t="n"/>
      <c r="G399" s="15" t="n"/>
      <c r="H399" s="16">
        <f>IF(F399="","",ROUND(F399*N(G399),2))</f>
        <v/>
      </c>
      <c r="I399" s="16">
        <f>IF(F399="","",F399+N(H399))</f>
        <v/>
      </c>
      <c r="J399" s="17">
        <f>IF(F399="","",IFERROR(IF(INDEX(Kunden!$D$6:$D$205,MATCH(D399,Kunden!$A$6:$A$205,0))="",Einstellungen!$B$6,INDEX(Kunden!$D$6:$D$205,MATCH(D399,Kunden!$A$6:$A$205,0))),Einstellungen!$B$6))</f>
        <v/>
      </c>
      <c r="K399" s="18">
        <f>IF(OR(F399="",C399=""),"",C399+J399)</f>
        <v/>
      </c>
      <c r="L399" s="12" t="n"/>
      <c r="M399" s="19" t="n"/>
      <c r="N399" s="16">
        <f>IF(F399="","",IF(O399="bezahlt",0,I399-N(M399)))</f>
        <v/>
      </c>
      <c r="O399" s="11">
        <f>IF(F399="","",IF(I399&lt;0,IF(OR(L399&lt;&gt;"",M399&lt;&gt;""),"bezahlt","Gutschrift"),IF(OR(L399&lt;&gt;"",M399&lt;&gt;""),IF(OR(M399="",N(M399)&gt;=I399-0.005),"bezahlt","teilbezahlt"),IF(IF(K399="",FALSE,TODAY()&gt;K399),"überfällig","offen"))))</f>
        <v/>
      </c>
      <c r="P399" s="17">
        <f>IF(OR(F399="",K399=""),"",IF(AND(N(N399)&gt;0.005,TODAY()&gt;K399),TODAY()-K399,""))</f>
        <v/>
      </c>
      <c r="Q399" s="20">
        <f>IF(AND(A399="",F399=""),"",IF(A399="","Nummer fehlt",IF(COUNTIF($A$7:$A$506,A399)&gt;1,"Nummer doppelt",IF(AND(A399&gt;MIN($A$7:$A$506),COUNTIF($A$7:$A$506,A399-1)=0),"Lücke vor dieser Nummer",IF(C399="","Datum fehlt",IF(D399="","Kunde fehlt",IF(ISNA(MATCH(D399,Kunden!$A$6:$A$205,0)),"Kunde nicht in der Liste",IF(AND(M399&lt;&gt;"",L399=""),"Zahlungsdatum fehlt",""))))))))</f>
        <v/>
      </c>
      <c r="R399" s="13" t="n"/>
    </row>
    <row r="400">
      <c r="A400" s="10" t="n"/>
      <c r="B400" s="11">
        <f>IF(A400="","",Einstellungen!$B$4&amp;TEXT(A400,REPT("0",Einstellungen!$B$5)))</f>
        <v/>
      </c>
      <c r="C400" s="12" t="n"/>
      <c r="D400" s="13" t="n"/>
      <c r="E400" s="13" t="n"/>
      <c r="F400" s="14" t="n"/>
      <c r="G400" s="15" t="n"/>
      <c r="H400" s="16">
        <f>IF(F400="","",ROUND(F400*N(G400),2))</f>
        <v/>
      </c>
      <c r="I400" s="16">
        <f>IF(F400="","",F400+N(H400))</f>
        <v/>
      </c>
      <c r="J400" s="17">
        <f>IF(F400="","",IFERROR(IF(INDEX(Kunden!$D$6:$D$205,MATCH(D400,Kunden!$A$6:$A$205,0))="",Einstellungen!$B$6,INDEX(Kunden!$D$6:$D$205,MATCH(D400,Kunden!$A$6:$A$205,0))),Einstellungen!$B$6))</f>
        <v/>
      </c>
      <c r="K400" s="18">
        <f>IF(OR(F400="",C400=""),"",C400+J400)</f>
        <v/>
      </c>
      <c r="L400" s="12" t="n"/>
      <c r="M400" s="19" t="n"/>
      <c r="N400" s="16">
        <f>IF(F400="","",IF(O400="bezahlt",0,I400-N(M400)))</f>
        <v/>
      </c>
      <c r="O400" s="11">
        <f>IF(F400="","",IF(I400&lt;0,IF(OR(L400&lt;&gt;"",M400&lt;&gt;""),"bezahlt","Gutschrift"),IF(OR(L400&lt;&gt;"",M400&lt;&gt;""),IF(OR(M400="",N(M400)&gt;=I400-0.005),"bezahlt","teilbezahlt"),IF(IF(K400="",FALSE,TODAY()&gt;K400),"überfällig","offen"))))</f>
        <v/>
      </c>
      <c r="P400" s="17">
        <f>IF(OR(F400="",K400=""),"",IF(AND(N(N400)&gt;0.005,TODAY()&gt;K400),TODAY()-K400,""))</f>
        <v/>
      </c>
      <c r="Q400" s="20">
        <f>IF(AND(A400="",F400=""),"",IF(A400="","Nummer fehlt",IF(COUNTIF($A$7:$A$506,A400)&gt;1,"Nummer doppelt",IF(AND(A400&gt;MIN($A$7:$A$506),COUNTIF($A$7:$A$506,A400-1)=0),"Lücke vor dieser Nummer",IF(C400="","Datum fehlt",IF(D400="","Kunde fehlt",IF(ISNA(MATCH(D400,Kunden!$A$6:$A$205,0)),"Kunde nicht in der Liste",IF(AND(M400&lt;&gt;"",L400=""),"Zahlungsdatum fehlt",""))))))))</f>
        <v/>
      </c>
      <c r="R400" s="13" t="n"/>
    </row>
    <row r="401">
      <c r="A401" s="10" t="n"/>
      <c r="B401" s="11">
        <f>IF(A401="","",Einstellungen!$B$4&amp;TEXT(A401,REPT("0",Einstellungen!$B$5)))</f>
        <v/>
      </c>
      <c r="C401" s="12" t="n"/>
      <c r="D401" s="13" t="n"/>
      <c r="E401" s="13" t="n"/>
      <c r="F401" s="14" t="n"/>
      <c r="G401" s="15" t="n"/>
      <c r="H401" s="16">
        <f>IF(F401="","",ROUND(F401*N(G401),2))</f>
        <v/>
      </c>
      <c r="I401" s="16">
        <f>IF(F401="","",F401+N(H401))</f>
        <v/>
      </c>
      <c r="J401" s="17">
        <f>IF(F401="","",IFERROR(IF(INDEX(Kunden!$D$6:$D$205,MATCH(D401,Kunden!$A$6:$A$205,0))="",Einstellungen!$B$6,INDEX(Kunden!$D$6:$D$205,MATCH(D401,Kunden!$A$6:$A$205,0))),Einstellungen!$B$6))</f>
        <v/>
      </c>
      <c r="K401" s="18">
        <f>IF(OR(F401="",C401=""),"",C401+J401)</f>
        <v/>
      </c>
      <c r="L401" s="12" t="n"/>
      <c r="M401" s="19" t="n"/>
      <c r="N401" s="16">
        <f>IF(F401="","",IF(O401="bezahlt",0,I401-N(M401)))</f>
        <v/>
      </c>
      <c r="O401" s="11">
        <f>IF(F401="","",IF(I401&lt;0,IF(OR(L401&lt;&gt;"",M401&lt;&gt;""),"bezahlt","Gutschrift"),IF(OR(L401&lt;&gt;"",M401&lt;&gt;""),IF(OR(M401="",N(M401)&gt;=I401-0.005),"bezahlt","teilbezahlt"),IF(IF(K401="",FALSE,TODAY()&gt;K401),"überfällig","offen"))))</f>
        <v/>
      </c>
      <c r="P401" s="17">
        <f>IF(OR(F401="",K401=""),"",IF(AND(N(N401)&gt;0.005,TODAY()&gt;K401),TODAY()-K401,""))</f>
        <v/>
      </c>
      <c r="Q401" s="20">
        <f>IF(AND(A401="",F401=""),"",IF(A401="","Nummer fehlt",IF(COUNTIF($A$7:$A$506,A401)&gt;1,"Nummer doppelt",IF(AND(A401&gt;MIN($A$7:$A$506),COUNTIF($A$7:$A$506,A401-1)=0),"Lücke vor dieser Nummer",IF(C401="","Datum fehlt",IF(D401="","Kunde fehlt",IF(ISNA(MATCH(D401,Kunden!$A$6:$A$205,0)),"Kunde nicht in der Liste",IF(AND(M401&lt;&gt;"",L401=""),"Zahlungsdatum fehlt",""))))))))</f>
        <v/>
      </c>
      <c r="R401" s="13" t="n"/>
    </row>
    <row r="402">
      <c r="A402" s="10" t="n"/>
      <c r="B402" s="11">
        <f>IF(A402="","",Einstellungen!$B$4&amp;TEXT(A402,REPT("0",Einstellungen!$B$5)))</f>
        <v/>
      </c>
      <c r="C402" s="12" t="n"/>
      <c r="D402" s="13" t="n"/>
      <c r="E402" s="13" t="n"/>
      <c r="F402" s="14" t="n"/>
      <c r="G402" s="15" t="n"/>
      <c r="H402" s="16">
        <f>IF(F402="","",ROUND(F402*N(G402),2))</f>
        <v/>
      </c>
      <c r="I402" s="16">
        <f>IF(F402="","",F402+N(H402))</f>
        <v/>
      </c>
      <c r="J402" s="17">
        <f>IF(F402="","",IFERROR(IF(INDEX(Kunden!$D$6:$D$205,MATCH(D402,Kunden!$A$6:$A$205,0))="",Einstellungen!$B$6,INDEX(Kunden!$D$6:$D$205,MATCH(D402,Kunden!$A$6:$A$205,0))),Einstellungen!$B$6))</f>
        <v/>
      </c>
      <c r="K402" s="18">
        <f>IF(OR(F402="",C402=""),"",C402+J402)</f>
        <v/>
      </c>
      <c r="L402" s="12" t="n"/>
      <c r="M402" s="19" t="n"/>
      <c r="N402" s="16">
        <f>IF(F402="","",IF(O402="bezahlt",0,I402-N(M402)))</f>
        <v/>
      </c>
      <c r="O402" s="11">
        <f>IF(F402="","",IF(I402&lt;0,IF(OR(L402&lt;&gt;"",M402&lt;&gt;""),"bezahlt","Gutschrift"),IF(OR(L402&lt;&gt;"",M402&lt;&gt;""),IF(OR(M402="",N(M402)&gt;=I402-0.005),"bezahlt","teilbezahlt"),IF(IF(K402="",FALSE,TODAY()&gt;K402),"überfällig","offen"))))</f>
        <v/>
      </c>
      <c r="P402" s="17">
        <f>IF(OR(F402="",K402=""),"",IF(AND(N(N402)&gt;0.005,TODAY()&gt;K402),TODAY()-K402,""))</f>
        <v/>
      </c>
      <c r="Q402" s="20">
        <f>IF(AND(A402="",F402=""),"",IF(A402="","Nummer fehlt",IF(COUNTIF($A$7:$A$506,A402)&gt;1,"Nummer doppelt",IF(AND(A402&gt;MIN($A$7:$A$506),COUNTIF($A$7:$A$506,A402-1)=0),"Lücke vor dieser Nummer",IF(C402="","Datum fehlt",IF(D402="","Kunde fehlt",IF(ISNA(MATCH(D402,Kunden!$A$6:$A$205,0)),"Kunde nicht in der Liste",IF(AND(M402&lt;&gt;"",L402=""),"Zahlungsdatum fehlt",""))))))))</f>
        <v/>
      </c>
      <c r="R402" s="13" t="n"/>
    </row>
    <row r="403">
      <c r="A403" s="10" t="n"/>
      <c r="B403" s="11">
        <f>IF(A403="","",Einstellungen!$B$4&amp;TEXT(A403,REPT("0",Einstellungen!$B$5)))</f>
        <v/>
      </c>
      <c r="C403" s="12" t="n"/>
      <c r="D403" s="13" t="n"/>
      <c r="E403" s="13" t="n"/>
      <c r="F403" s="14" t="n"/>
      <c r="G403" s="15" t="n"/>
      <c r="H403" s="16">
        <f>IF(F403="","",ROUND(F403*N(G403),2))</f>
        <v/>
      </c>
      <c r="I403" s="16">
        <f>IF(F403="","",F403+N(H403))</f>
        <v/>
      </c>
      <c r="J403" s="17">
        <f>IF(F403="","",IFERROR(IF(INDEX(Kunden!$D$6:$D$205,MATCH(D403,Kunden!$A$6:$A$205,0))="",Einstellungen!$B$6,INDEX(Kunden!$D$6:$D$205,MATCH(D403,Kunden!$A$6:$A$205,0))),Einstellungen!$B$6))</f>
        <v/>
      </c>
      <c r="K403" s="18">
        <f>IF(OR(F403="",C403=""),"",C403+J403)</f>
        <v/>
      </c>
      <c r="L403" s="12" t="n"/>
      <c r="M403" s="19" t="n"/>
      <c r="N403" s="16">
        <f>IF(F403="","",IF(O403="bezahlt",0,I403-N(M403)))</f>
        <v/>
      </c>
      <c r="O403" s="11">
        <f>IF(F403="","",IF(I403&lt;0,IF(OR(L403&lt;&gt;"",M403&lt;&gt;""),"bezahlt","Gutschrift"),IF(OR(L403&lt;&gt;"",M403&lt;&gt;""),IF(OR(M403="",N(M403)&gt;=I403-0.005),"bezahlt","teilbezahlt"),IF(IF(K403="",FALSE,TODAY()&gt;K403),"überfällig","offen"))))</f>
        <v/>
      </c>
      <c r="P403" s="17">
        <f>IF(OR(F403="",K403=""),"",IF(AND(N(N403)&gt;0.005,TODAY()&gt;K403),TODAY()-K403,""))</f>
        <v/>
      </c>
      <c r="Q403" s="20">
        <f>IF(AND(A403="",F403=""),"",IF(A403="","Nummer fehlt",IF(COUNTIF($A$7:$A$506,A403)&gt;1,"Nummer doppelt",IF(AND(A403&gt;MIN($A$7:$A$506),COUNTIF($A$7:$A$506,A403-1)=0),"Lücke vor dieser Nummer",IF(C403="","Datum fehlt",IF(D403="","Kunde fehlt",IF(ISNA(MATCH(D403,Kunden!$A$6:$A$205,0)),"Kunde nicht in der Liste",IF(AND(M403&lt;&gt;"",L403=""),"Zahlungsdatum fehlt",""))))))))</f>
        <v/>
      </c>
      <c r="R403" s="13" t="n"/>
    </row>
    <row r="404">
      <c r="A404" s="10" t="n"/>
      <c r="B404" s="11">
        <f>IF(A404="","",Einstellungen!$B$4&amp;TEXT(A404,REPT("0",Einstellungen!$B$5)))</f>
        <v/>
      </c>
      <c r="C404" s="12" t="n"/>
      <c r="D404" s="13" t="n"/>
      <c r="E404" s="13" t="n"/>
      <c r="F404" s="14" t="n"/>
      <c r="G404" s="15" t="n"/>
      <c r="H404" s="16">
        <f>IF(F404="","",ROUND(F404*N(G404),2))</f>
        <v/>
      </c>
      <c r="I404" s="16">
        <f>IF(F404="","",F404+N(H404))</f>
        <v/>
      </c>
      <c r="J404" s="17">
        <f>IF(F404="","",IFERROR(IF(INDEX(Kunden!$D$6:$D$205,MATCH(D404,Kunden!$A$6:$A$205,0))="",Einstellungen!$B$6,INDEX(Kunden!$D$6:$D$205,MATCH(D404,Kunden!$A$6:$A$205,0))),Einstellungen!$B$6))</f>
        <v/>
      </c>
      <c r="K404" s="18">
        <f>IF(OR(F404="",C404=""),"",C404+J404)</f>
        <v/>
      </c>
      <c r="L404" s="12" t="n"/>
      <c r="M404" s="19" t="n"/>
      <c r="N404" s="16">
        <f>IF(F404="","",IF(O404="bezahlt",0,I404-N(M404)))</f>
        <v/>
      </c>
      <c r="O404" s="11">
        <f>IF(F404="","",IF(I404&lt;0,IF(OR(L404&lt;&gt;"",M404&lt;&gt;""),"bezahlt","Gutschrift"),IF(OR(L404&lt;&gt;"",M404&lt;&gt;""),IF(OR(M404="",N(M404)&gt;=I404-0.005),"bezahlt","teilbezahlt"),IF(IF(K404="",FALSE,TODAY()&gt;K404),"überfällig","offen"))))</f>
        <v/>
      </c>
      <c r="P404" s="17">
        <f>IF(OR(F404="",K404=""),"",IF(AND(N(N404)&gt;0.005,TODAY()&gt;K404),TODAY()-K404,""))</f>
        <v/>
      </c>
      <c r="Q404" s="20">
        <f>IF(AND(A404="",F404=""),"",IF(A404="","Nummer fehlt",IF(COUNTIF($A$7:$A$506,A404)&gt;1,"Nummer doppelt",IF(AND(A404&gt;MIN($A$7:$A$506),COUNTIF($A$7:$A$506,A404-1)=0),"Lücke vor dieser Nummer",IF(C404="","Datum fehlt",IF(D404="","Kunde fehlt",IF(ISNA(MATCH(D404,Kunden!$A$6:$A$205,0)),"Kunde nicht in der Liste",IF(AND(M404&lt;&gt;"",L404=""),"Zahlungsdatum fehlt",""))))))))</f>
        <v/>
      </c>
      <c r="R404" s="13" t="n"/>
    </row>
    <row r="405">
      <c r="A405" s="10" t="n"/>
      <c r="B405" s="11">
        <f>IF(A405="","",Einstellungen!$B$4&amp;TEXT(A405,REPT("0",Einstellungen!$B$5)))</f>
        <v/>
      </c>
      <c r="C405" s="12" t="n"/>
      <c r="D405" s="13" t="n"/>
      <c r="E405" s="13" t="n"/>
      <c r="F405" s="14" t="n"/>
      <c r="G405" s="15" t="n"/>
      <c r="H405" s="16">
        <f>IF(F405="","",ROUND(F405*N(G405),2))</f>
        <v/>
      </c>
      <c r="I405" s="16">
        <f>IF(F405="","",F405+N(H405))</f>
        <v/>
      </c>
      <c r="J405" s="17">
        <f>IF(F405="","",IFERROR(IF(INDEX(Kunden!$D$6:$D$205,MATCH(D405,Kunden!$A$6:$A$205,0))="",Einstellungen!$B$6,INDEX(Kunden!$D$6:$D$205,MATCH(D405,Kunden!$A$6:$A$205,0))),Einstellungen!$B$6))</f>
        <v/>
      </c>
      <c r="K405" s="18">
        <f>IF(OR(F405="",C405=""),"",C405+J405)</f>
        <v/>
      </c>
      <c r="L405" s="12" t="n"/>
      <c r="M405" s="19" t="n"/>
      <c r="N405" s="16">
        <f>IF(F405="","",IF(O405="bezahlt",0,I405-N(M405)))</f>
        <v/>
      </c>
      <c r="O405" s="11">
        <f>IF(F405="","",IF(I405&lt;0,IF(OR(L405&lt;&gt;"",M405&lt;&gt;""),"bezahlt","Gutschrift"),IF(OR(L405&lt;&gt;"",M405&lt;&gt;""),IF(OR(M405="",N(M405)&gt;=I405-0.005),"bezahlt","teilbezahlt"),IF(IF(K405="",FALSE,TODAY()&gt;K405),"überfällig","offen"))))</f>
        <v/>
      </c>
      <c r="P405" s="17">
        <f>IF(OR(F405="",K405=""),"",IF(AND(N(N405)&gt;0.005,TODAY()&gt;K405),TODAY()-K405,""))</f>
        <v/>
      </c>
      <c r="Q405" s="20">
        <f>IF(AND(A405="",F405=""),"",IF(A405="","Nummer fehlt",IF(COUNTIF($A$7:$A$506,A405)&gt;1,"Nummer doppelt",IF(AND(A405&gt;MIN($A$7:$A$506),COUNTIF($A$7:$A$506,A405-1)=0),"Lücke vor dieser Nummer",IF(C405="","Datum fehlt",IF(D405="","Kunde fehlt",IF(ISNA(MATCH(D405,Kunden!$A$6:$A$205,0)),"Kunde nicht in der Liste",IF(AND(M405&lt;&gt;"",L405=""),"Zahlungsdatum fehlt",""))))))))</f>
        <v/>
      </c>
      <c r="R405" s="13" t="n"/>
    </row>
    <row r="406">
      <c r="A406" s="10" t="n"/>
      <c r="B406" s="11">
        <f>IF(A406="","",Einstellungen!$B$4&amp;TEXT(A406,REPT("0",Einstellungen!$B$5)))</f>
        <v/>
      </c>
      <c r="C406" s="12" t="n"/>
      <c r="D406" s="13" t="n"/>
      <c r="E406" s="13" t="n"/>
      <c r="F406" s="14" t="n"/>
      <c r="G406" s="15" t="n"/>
      <c r="H406" s="16">
        <f>IF(F406="","",ROUND(F406*N(G406),2))</f>
        <v/>
      </c>
      <c r="I406" s="16">
        <f>IF(F406="","",F406+N(H406))</f>
        <v/>
      </c>
      <c r="J406" s="17">
        <f>IF(F406="","",IFERROR(IF(INDEX(Kunden!$D$6:$D$205,MATCH(D406,Kunden!$A$6:$A$205,0))="",Einstellungen!$B$6,INDEX(Kunden!$D$6:$D$205,MATCH(D406,Kunden!$A$6:$A$205,0))),Einstellungen!$B$6))</f>
        <v/>
      </c>
      <c r="K406" s="18">
        <f>IF(OR(F406="",C406=""),"",C406+J406)</f>
        <v/>
      </c>
      <c r="L406" s="12" t="n"/>
      <c r="M406" s="19" t="n"/>
      <c r="N406" s="16">
        <f>IF(F406="","",IF(O406="bezahlt",0,I406-N(M406)))</f>
        <v/>
      </c>
      <c r="O406" s="11">
        <f>IF(F406="","",IF(I406&lt;0,IF(OR(L406&lt;&gt;"",M406&lt;&gt;""),"bezahlt","Gutschrift"),IF(OR(L406&lt;&gt;"",M406&lt;&gt;""),IF(OR(M406="",N(M406)&gt;=I406-0.005),"bezahlt","teilbezahlt"),IF(IF(K406="",FALSE,TODAY()&gt;K406),"überfällig","offen"))))</f>
        <v/>
      </c>
      <c r="P406" s="17">
        <f>IF(OR(F406="",K406=""),"",IF(AND(N(N406)&gt;0.005,TODAY()&gt;K406),TODAY()-K406,""))</f>
        <v/>
      </c>
      <c r="Q406" s="20">
        <f>IF(AND(A406="",F406=""),"",IF(A406="","Nummer fehlt",IF(COUNTIF($A$7:$A$506,A406)&gt;1,"Nummer doppelt",IF(AND(A406&gt;MIN($A$7:$A$506),COUNTIF($A$7:$A$506,A406-1)=0),"Lücke vor dieser Nummer",IF(C406="","Datum fehlt",IF(D406="","Kunde fehlt",IF(ISNA(MATCH(D406,Kunden!$A$6:$A$205,0)),"Kunde nicht in der Liste",IF(AND(M406&lt;&gt;"",L406=""),"Zahlungsdatum fehlt",""))))))))</f>
        <v/>
      </c>
      <c r="R406" s="13" t="n"/>
    </row>
    <row r="407">
      <c r="A407" s="10" t="n"/>
      <c r="B407" s="11">
        <f>IF(A407="","",Einstellungen!$B$4&amp;TEXT(A407,REPT("0",Einstellungen!$B$5)))</f>
        <v/>
      </c>
      <c r="C407" s="12" t="n"/>
      <c r="D407" s="13" t="n"/>
      <c r="E407" s="13" t="n"/>
      <c r="F407" s="14" t="n"/>
      <c r="G407" s="15" t="n"/>
      <c r="H407" s="16">
        <f>IF(F407="","",ROUND(F407*N(G407),2))</f>
        <v/>
      </c>
      <c r="I407" s="16">
        <f>IF(F407="","",F407+N(H407))</f>
        <v/>
      </c>
      <c r="J407" s="17">
        <f>IF(F407="","",IFERROR(IF(INDEX(Kunden!$D$6:$D$205,MATCH(D407,Kunden!$A$6:$A$205,0))="",Einstellungen!$B$6,INDEX(Kunden!$D$6:$D$205,MATCH(D407,Kunden!$A$6:$A$205,0))),Einstellungen!$B$6))</f>
        <v/>
      </c>
      <c r="K407" s="18">
        <f>IF(OR(F407="",C407=""),"",C407+J407)</f>
        <v/>
      </c>
      <c r="L407" s="12" t="n"/>
      <c r="M407" s="19" t="n"/>
      <c r="N407" s="16">
        <f>IF(F407="","",IF(O407="bezahlt",0,I407-N(M407)))</f>
        <v/>
      </c>
      <c r="O407" s="11">
        <f>IF(F407="","",IF(I407&lt;0,IF(OR(L407&lt;&gt;"",M407&lt;&gt;""),"bezahlt","Gutschrift"),IF(OR(L407&lt;&gt;"",M407&lt;&gt;""),IF(OR(M407="",N(M407)&gt;=I407-0.005),"bezahlt","teilbezahlt"),IF(IF(K407="",FALSE,TODAY()&gt;K407),"überfällig","offen"))))</f>
        <v/>
      </c>
      <c r="P407" s="17">
        <f>IF(OR(F407="",K407=""),"",IF(AND(N(N407)&gt;0.005,TODAY()&gt;K407),TODAY()-K407,""))</f>
        <v/>
      </c>
      <c r="Q407" s="20">
        <f>IF(AND(A407="",F407=""),"",IF(A407="","Nummer fehlt",IF(COUNTIF($A$7:$A$506,A407)&gt;1,"Nummer doppelt",IF(AND(A407&gt;MIN($A$7:$A$506),COUNTIF($A$7:$A$506,A407-1)=0),"Lücke vor dieser Nummer",IF(C407="","Datum fehlt",IF(D407="","Kunde fehlt",IF(ISNA(MATCH(D407,Kunden!$A$6:$A$205,0)),"Kunde nicht in der Liste",IF(AND(M407&lt;&gt;"",L407=""),"Zahlungsdatum fehlt",""))))))))</f>
        <v/>
      </c>
      <c r="R407" s="13" t="n"/>
    </row>
    <row r="408">
      <c r="A408" s="10" t="n"/>
      <c r="B408" s="11">
        <f>IF(A408="","",Einstellungen!$B$4&amp;TEXT(A408,REPT("0",Einstellungen!$B$5)))</f>
        <v/>
      </c>
      <c r="C408" s="12" t="n"/>
      <c r="D408" s="13" t="n"/>
      <c r="E408" s="13" t="n"/>
      <c r="F408" s="14" t="n"/>
      <c r="G408" s="15" t="n"/>
      <c r="H408" s="16">
        <f>IF(F408="","",ROUND(F408*N(G408),2))</f>
        <v/>
      </c>
      <c r="I408" s="16">
        <f>IF(F408="","",F408+N(H408))</f>
        <v/>
      </c>
      <c r="J408" s="17">
        <f>IF(F408="","",IFERROR(IF(INDEX(Kunden!$D$6:$D$205,MATCH(D408,Kunden!$A$6:$A$205,0))="",Einstellungen!$B$6,INDEX(Kunden!$D$6:$D$205,MATCH(D408,Kunden!$A$6:$A$205,0))),Einstellungen!$B$6))</f>
        <v/>
      </c>
      <c r="K408" s="18">
        <f>IF(OR(F408="",C408=""),"",C408+J408)</f>
        <v/>
      </c>
      <c r="L408" s="12" t="n"/>
      <c r="M408" s="19" t="n"/>
      <c r="N408" s="16">
        <f>IF(F408="","",IF(O408="bezahlt",0,I408-N(M408)))</f>
        <v/>
      </c>
      <c r="O408" s="11">
        <f>IF(F408="","",IF(I408&lt;0,IF(OR(L408&lt;&gt;"",M408&lt;&gt;""),"bezahlt","Gutschrift"),IF(OR(L408&lt;&gt;"",M408&lt;&gt;""),IF(OR(M408="",N(M408)&gt;=I408-0.005),"bezahlt","teilbezahlt"),IF(IF(K408="",FALSE,TODAY()&gt;K408),"überfällig","offen"))))</f>
        <v/>
      </c>
      <c r="P408" s="17">
        <f>IF(OR(F408="",K408=""),"",IF(AND(N(N408)&gt;0.005,TODAY()&gt;K408),TODAY()-K408,""))</f>
        <v/>
      </c>
      <c r="Q408" s="20">
        <f>IF(AND(A408="",F408=""),"",IF(A408="","Nummer fehlt",IF(COUNTIF($A$7:$A$506,A408)&gt;1,"Nummer doppelt",IF(AND(A408&gt;MIN($A$7:$A$506),COUNTIF($A$7:$A$506,A408-1)=0),"Lücke vor dieser Nummer",IF(C408="","Datum fehlt",IF(D408="","Kunde fehlt",IF(ISNA(MATCH(D408,Kunden!$A$6:$A$205,0)),"Kunde nicht in der Liste",IF(AND(M408&lt;&gt;"",L408=""),"Zahlungsdatum fehlt",""))))))))</f>
        <v/>
      </c>
      <c r="R408" s="13" t="n"/>
    </row>
    <row r="409">
      <c r="A409" s="10" t="n"/>
      <c r="B409" s="11">
        <f>IF(A409="","",Einstellungen!$B$4&amp;TEXT(A409,REPT("0",Einstellungen!$B$5)))</f>
        <v/>
      </c>
      <c r="C409" s="12" t="n"/>
      <c r="D409" s="13" t="n"/>
      <c r="E409" s="13" t="n"/>
      <c r="F409" s="14" t="n"/>
      <c r="G409" s="15" t="n"/>
      <c r="H409" s="16">
        <f>IF(F409="","",ROUND(F409*N(G409),2))</f>
        <v/>
      </c>
      <c r="I409" s="16">
        <f>IF(F409="","",F409+N(H409))</f>
        <v/>
      </c>
      <c r="J409" s="17">
        <f>IF(F409="","",IFERROR(IF(INDEX(Kunden!$D$6:$D$205,MATCH(D409,Kunden!$A$6:$A$205,0))="",Einstellungen!$B$6,INDEX(Kunden!$D$6:$D$205,MATCH(D409,Kunden!$A$6:$A$205,0))),Einstellungen!$B$6))</f>
        <v/>
      </c>
      <c r="K409" s="18">
        <f>IF(OR(F409="",C409=""),"",C409+J409)</f>
        <v/>
      </c>
      <c r="L409" s="12" t="n"/>
      <c r="M409" s="19" t="n"/>
      <c r="N409" s="16">
        <f>IF(F409="","",IF(O409="bezahlt",0,I409-N(M409)))</f>
        <v/>
      </c>
      <c r="O409" s="11">
        <f>IF(F409="","",IF(I409&lt;0,IF(OR(L409&lt;&gt;"",M409&lt;&gt;""),"bezahlt","Gutschrift"),IF(OR(L409&lt;&gt;"",M409&lt;&gt;""),IF(OR(M409="",N(M409)&gt;=I409-0.005),"bezahlt","teilbezahlt"),IF(IF(K409="",FALSE,TODAY()&gt;K409),"überfällig","offen"))))</f>
        <v/>
      </c>
      <c r="P409" s="17">
        <f>IF(OR(F409="",K409=""),"",IF(AND(N(N409)&gt;0.005,TODAY()&gt;K409),TODAY()-K409,""))</f>
        <v/>
      </c>
      <c r="Q409" s="20">
        <f>IF(AND(A409="",F409=""),"",IF(A409="","Nummer fehlt",IF(COUNTIF($A$7:$A$506,A409)&gt;1,"Nummer doppelt",IF(AND(A409&gt;MIN($A$7:$A$506),COUNTIF($A$7:$A$506,A409-1)=0),"Lücke vor dieser Nummer",IF(C409="","Datum fehlt",IF(D409="","Kunde fehlt",IF(ISNA(MATCH(D409,Kunden!$A$6:$A$205,0)),"Kunde nicht in der Liste",IF(AND(M409&lt;&gt;"",L409=""),"Zahlungsdatum fehlt",""))))))))</f>
        <v/>
      </c>
      <c r="R409" s="13" t="n"/>
    </row>
    <row r="410">
      <c r="A410" s="10" t="n"/>
      <c r="B410" s="11">
        <f>IF(A410="","",Einstellungen!$B$4&amp;TEXT(A410,REPT("0",Einstellungen!$B$5)))</f>
        <v/>
      </c>
      <c r="C410" s="12" t="n"/>
      <c r="D410" s="13" t="n"/>
      <c r="E410" s="13" t="n"/>
      <c r="F410" s="14" t="n"/>
      <c r="G410" s="15" t="n"/>
      <c r="H410" s="16">
        <f>IF(F410="","",ROUND(F410*N(G410),2))</f>
        <v/>
      </c>
      <c r="I410" s="16">
        <f>IF(F410="","",F410+N(H410))</f>
        <v/>
      </c>
      <c r="J410" s="17">
        <f>IF(F410="","",IFERROR(IF(INDEX(Kunden!$D$6:$D$205,MATCH(D410,Kunden!$A$6:$A$205,0))="",Einstellungen!$B$6,INDEX(Kunden!$D$6:$D$205,MATCH(D410,Kunden!$A$6:$A$205,0))),Einstellungen!$B$6))</f>
        <v/>
      </c>
      <c r="K410" s="18">
        <f>IF(OR(F410="",C410=""),"",C410+J410)</f>
        <v/>
      </c>
      <c r="L410" s="12" t="n"/>
      <c r="M410" s="19" t="n"/>
      <c r="N410" s="16">
        <f>IF(F410="","",IF(O410="bezahlt",0,I410-N(M410)))</f>
        <v/>
      </c>
      <c r="O410" s="11">
        <f>IF(F410="","",IF(I410&lt;0,IF(OR(L410&lt;&gt;"",M410&lt;&gt;""),"bezahlt","Gutschrift"),IF(OR(L410&lt;&gt;"",M410&lt;&gt;""),IF(OR(M410="",N(M410)&gt;=I410-0.005),"bezahlt","teilbezahlt"),IF(IF(K410="",FALSE,TODAY()&gt;K410),"überfällig","offen"))))</f>
        <v/>
      </c>
      <c r="P410" s="17">
        <f>IF(OR(F410="",K410=""),"",IF(AND(N(N410)&gt;0.005,TODAY()&gt;K410),TODAY()-K410,""))</f>
        <v/>
      </c>
      <c r="Q410" s="20">
        <f>IF(AND(A410="",F410=""),"",IF(A410="","Nummer fehlt",IF(COUNTIF($A$7:$A$506,A410)&gt;1,"Nummer doppelt",IF(AND(A410&gt;MIN($A$7:$A$506),COUNTIF($A$7:$A$506,A410-1)=0),"Lücke vor dieser Nummer",IF(C410="","Datum fehlt",IF(D410="","Kunde fehlt",IF(ISNA(MATCH(D410,Kunden!$A$6:$A$205,0)),"Kunde nicht in der Liste",IF(AND(M410&lt;&gt;"",L410=""),"Zahlungsdatum fehlt",""))))))))</f>
        <v/>
      </c>
      <c r="R410" s="13" t="n"/>
    </row>
    <row r="411">
      <c r="A411" s="10" t="n"/>
      <c r="B411" s="11">
        <f>IF(A411="","",Einstellungen!$B$4&amp;TEXT(A411,REPT("0",Einstellungen!$B$5)))</f>
        <v/>
      </c>
      <c r="C411" s="12" t="n"/>
      <c r="D411" s="13" t="n"/>
      <c r="E411" s="13" t="n"/>
      <c r="F411" s="14" t="n"/>
      <c r="G411" s="15" t="n"/>
      <c r="H411" s="16">
        <f>IF(F411="","",ROUND(F411*N(G411),2))</f>
        <v/>
      </c>
      <c r="I411" s="16">
        <f>IF(F411="","",F411+N(H411))</f>
        <v/>
      </c>
      <c r="J411" s="17">
        <f>IF(F411="","",IFERROR(IF(INDEX(Kunden!$D$6:$D$205,MATCH(D411,Kunden!$A$6:$A$205,0))="",Einstellungen!$B$6,INDEX(Kunden!$D$6:$D$205,MATCH(D411,Kunden!$A$6:$A$205,0))),Einstellungen!$B$6))</f>
        <v/>
      </c>
      <c r="K411" s="18">
        <f>IF(OR(F411="",C411=""),"",C411+J411)</f>
        <v/>
      </c>
      <c r="L411" s="12" t="n"/>
      <c r="M411" s="19" t="n"/>
      <c r="N411" s="16">
        <f>IF(F411="","",IF(O411="bezahlt",0,I411-N(M411)))</f>
        <v/>
      </c>
      <c r="O411" s="11">
        <f>IF(F411="","",IF(I411&lt;0,IF(OR(L411&lt;&gt;"",M411&lt;&gt;""),"bezahlt","Gutschrift"),IF(OR(L411&lt;&gt;"",M411&lt;&gt;""),IF(OR(M411="",N(M411)&gt;=I411-0.005),"bezahlt","teilbezahlt"),IF(IF(K411="",FALSE,TODAY()&gt;K411),"überfällig","offen"))))</f>
        <v/>
      </c>
      <c r="P411" s="17">
        <f>IF(OR(F411="",K411=""),"",IF(AND(N(N411)&gt;0.005,TODAY()&gt;K411),TODAY()-K411,""))</f>
        <v/>
      </c>
      <c r="Q411" s="20">
        <f>IF(AND(A411="",F411=""),"",IF(A411="","Nummer fehlt",IF(COUNTIF($A$7:$A$506,A411)&gt;1,"Nummer doppelt",IF(AND(A411&gt;MIN($A$7:$A$506),COUNTIF($A$7:$A$506,A411-1)=0),"Lücke vor dieser Nummer",IF(C411="","Datum fehlt",IF(D411="","Kunde fehlt",IF(ISNA(MATCH(D411,Kunden!$A$6:$A$205,0)),"Kunde nicht in der Liste",IF(AND(M411&lt;&gt;"",L411=""),"Zahlungsdatum fehlt",""))))))))</f>
        <v/>
      </c>
      <c r="R411" s="13" t="n"/>
    </row>
    <row r="412">
      <c r="A412" s="10" t="n"/>
      <c r="B412" s="11">
        <f>IF(A412="","",Einstellungen!$B$4&amp;TEXT(A412,REPT("0",Einstellungen!$B$5)))</f>
        <v/>
      </c>
      <c r="C412" s="12" t="n"/>
      <c r="D412" s="13" t="n"/>
      <c r="E412" s="13" t="n"/>
      <c r="F412" s="14" t="n"/>
      <c r="G412" s="15" t="n"/>
      <c r="H412" s="16">
        <f>IF(F412="","",ROUND(F412*N(G412),2))</f>
        <v/>
      </c>
      <c r="I412" s="16">
        <f>IF(F412="","",F412+N(H412))</f>
        <v/>
      </c>
      <c r="J412" s="17">
        <f>IF(F412="","",IFERROR(IF(INDEX(Kunden!$D$6:$D$205,MATCH(D412,Kunden!$A$6:$A$205,0))="",Einstellungen!$B$6,INDEX(Kunden!$D$6:$D$205,MATCH(D412,Kunden!$A$6:$A$205,0))),Einstellungen!$B$6))</f>
        <v/>
      </c>
      <c r="K412" s="18">
        <f>IF(OR(F412="",C412=""),"",C412+J412)</f>
        <v/>
      </c>
      <c r="L412" s="12" t="n"/>
      <c r="M412" s="19" t="n"/>
      <c r="N412" s="16">
        <f>IF(F412="","",IF(O412="bezahlt",0,I412-N(M412)))</f>
        <v/>
      </c>
      <c r="O412" s="11">
        <f>IF(F412="","",IF(I412&lt;0,IF(OR(L412&lt;&gt;"",M412&lt;&gt;""),"bezahlt","Gutschrift"),IF(OR(L412&lt;&gt;"",M412&lt;&gt;""),IF(OR(M412="",N(M412)&gt;=I412-0.005),"bezahlt","teilbezahlt"),IF(IF(K412="",FALSE,TODAY()&gt;K412),"überfällig","offen"))))</f>
        <v/>
      </c>
      <c r="P412" s="17">
        <f>IF(OR(F412="",K412=""),"",IF(AND(N(N412)&gt;0.005,TODAY()&gt;K412),TODAY()-K412,""))</f>
        <v/>
      </c>
      <c r="Q412" s="20">
        <f>IF(AND(A412="",F412=""),"",IF(A412="","Nummer fehlt",IF(COUNTIF($A$7:$A$506,A412)&gt;1,"Nummer doppelt",IF(AND(A412&gt;MIN($A$7:$A$506),COUNTIF($A$7:$A$506,A412-1)=0),"Lücke vor dieser Nummer",IF(C412="","Datum fehlt",IF(D412="","Kunde fehlt",IF(ISNA(MATCH(D412,Kunden!$A$6:$A$205,0)),"Kunde nicht in der Liste",IF(AND(M412&lt;&gt;"",L412=""),"Zahlungsdatum fehlt",""))))))))</f>
        <v/>
      </c>
      <c r="R412" s="13" t="n"/>
    </row>
    <row r="413">
      <c r="A413" s="10" t="n"/>
      <c r="B413" s="11">
        <f>IF(A413="","",Einstellungen!$B$4&amp;TEXT(A413,REPT("0",Einstellungen!$B$5)))</f>
        <v/>
      </c>
      <c r="C413" s="12" t="n"/>
      <c r="D413" s="13" t="n"/>
      <c r="E413" s="13" t="n"/>
      <c r="F413" s="14" t="n"/>
      <c r="G413" s="15" t="n"/>
      <c r="H413" s="16">
        <f>IF(F413="","",ROUND(F413*N(G413),2))</f>
        <v/>
      </c>
      <c r="I413" s="16">
        <f>IF(F413="","",F413+N(H413))</f>
        <v/>
      </c>
      <c r="J413" s="17">
        <f>IF(F413="","",IFERROR(IF(INDEX(Kunden!$D$6:$D$205,MATCH(D413,Kunden!$A$6:$A$205,0))="",Einstellungen!$B$6,INDEX(Kunden!$D$6:$D$205,MATCH(D413,Kunden!$A$6:$A$205,0))),Einstellungen!$B$6))</f>
        <v/>
      </c>
      <c r="K413" s="18">
        <f>IF(OR(F413="",C413=""),"",C413+J413)</f>
        <v/>
      </c>
      <c r="L413" s="12" t="n"/>
      <c r="M413" s="19" t="n"/>
      <c r="N413" s="16">
        <f>IF(F413="","",IF(O413="bezahlt",0,I413-N(M413)))</f>
        <v/>
      </c>
      <c r="O413" s="11">
        <f>IF(F413="","",IF(I413&lt;0,IF(OR(L413&lt;&gt;"",M413&lt;&gt;""),"bezahlt","Gutschrift"),IF(OR(L413&lt;&gt;"",M413&lt;&gt;""),IF(OR(M413="",N(M413)&gt;=I413-0.005),"bezahlt","teilbezahlt"),IF(IF(K413="",FALSE,TODAY()&gt;K413),"überfällig","offen"))))</f>
        <v/>
      </c>
      <c r="P413" s="17">
        <f>IF(OR(F413="",K413=""),"",IF(AND(N(N413)&gt;0.005,TODAY()&gt;K413),TODAY()-K413,""))</f>
        <v/>
      </c>
      <c r="Q413" s="20">
        <f>IF(AND(A413="",F413=""),"",IF(A413="","Nummer fehlt",IF(COUNTIF($A$7:$A$506,A413)&gt;1,"Nummer doppelt",IF(AND(A413&gt;MIN($A$7:$A$506),COUNTIF($A$7:$A$506,A413-1)=0),"Lücke vor dieser Nummer",IF(C413="","Datum fehlt",IF(D413="","Kunde fehlt",IF(ISNA(MATCH(D413,Kunden!$A$6:$A$205,0)),"Kunde nicht in der Liste",IF(AND(M413&lt;&gt;"",L413=""),"Zahlungsdatum fehlt",""))))))))</f>
        <v/>
      </c>
      <c r="R413" s="13" t="n"/>
    </row>
    <row r="414">
      <c r="A414" s="10" t="n"/>
      <c r="B414" s="11">
        <f>IF(A414="","",Einstellungen!$B$4&amp;TEXT(A414,REPT("0",Einstellungen!$B$5)))</f>
        <v/>
      </c>
      <c r="C414" s="12" t="n"/>
      <c r="D414" s="13" t="n"/>
      <c r="E414" s="13" t="n"/>
      <c r="F414" s="14" t="n"/>
      <c r="G414" s="15" t="n"/>
      <c r="H414" s="16">
        <f>IF(F414="","",ROUND(F414*N(G414),2))</f>
        <v/>
      </c>
      <c r="I414" s="16">
        <f>IF(F414="","",F414+N(H414))</f>
        <v/>
      </c>
      <c r="J414" s="17">
        <f>IF(F414="","",IFERROR(IF(INDEX(Kunden!$D$6:$D$205,MATCH(D414,Kunden!$A$6:$A$205,0))="",Einstellungen!$B$6,INDEX(Kunden!$D$6:$D$205,MATCH(D414,Kunden!$A$6:$A$205,0))),Einstellungen!$B$6))</f>
        <v/>
      </c>
      <c r="K414" s="18">
        <f>IF(OR(F414="",C414=""),"",C414+J414)</f>
        <v/>
      </c>
      <c r="L414" s="12" t="n"/>
      <c r="M414" s="19" t="n"/>
      <c r="N414" s="16">
        <f>IF(F414="","",IF(O414="bezahlt",0,I414-N(M414)))</f>
        <v/>
      </c>
      <c r="O414" s="11">
        <f>IF(F414="","",IF(I414&lt;0,IF(OR(L414&lt;&gt;"",M414&lt;&gt;""),"bezahlt","Gutschrift"),IF(OR(L414&lt;&gt;"",M414&lt;&gt;""),IF(OR(M414="",N(M414)&gt;=I414-0.005),"bezahlt","teilbezahlt"),IF(IF(K414="",FALSE,TODAY()&gt;K414),"überfällig","offen"))))</f>
        <v/>
      </c>
      <c r="P414" s="17">
        <f>IF(OR(F414="",K414=""),"",IF(AND(N(N414)&gt;0.005,TODAY()&gt;K414),TODAY()-K414,""))</f>
        <v/>
      </c>
      <c r="Q414" s="20">
        <f>IF(AND(A414="",F414=""),"",IF(A414="","Nummer fehlt",IF(COUNTIF($A$7:$A$506,A414)&gt;1,"Nummer doppelt",IF(AND(A414&gt;MIN($A$7:$A$506),COUNTIF($A$7:$A$506,A414-1)=0),"Lücke vor dieser Nummer",IF(C414="","Datum fehlt",IF(D414="","Kunde fehlt",IF(ISNA(MATCH(D414,Kunden!$A$6:$A$205,0)),"Kunde nicht in der Liste",IF(AND(M414&lt;&gt;"",L414=""),"Zahlungsdatum fehlt",""))))))))</f>
        <v/>
      </c>
      <c r="R414" s="13" t="n"/>
    </row>
    <row r="415">
      <c r="A415" s="10" t="n"/>
      <c r="B415" s="11">
        <f>IF(A415="","",Einstellungen!$B$4&amp;TEXT(A415,REPT("0",Einstellungen!$B$5)))</f>
        <v/>
      </c>
      <c r="C415" s="12" t="n"/>
      <c r="D415" s="13" t="n"/>
      <c r="E415" s="13" t="n"/>
      <c r="F415" s="14" t="n"/>
      <c r="G415" s="15" t="n"/>
      <c r="H415" s="16">
        <f>IF(F415="","",ROUND(F415*N(G415),2))</f>
        <v/>
      </c>
      <c r="I415" s="16">
        <f>IF(F415="","",F415+N(H415))</f>
        <v/>
      </c>
      <c r="J415" s="17">
        <f>IF(F415="","",IFERROR(IF(INDEX(Kunden!$D$6:$D$205,MATCH(D415,Kunden!$A$6:$A$205,0))="",Einstellungen!$B$6,INDEX(Kunden!$D$6:$D$205,MATCH(D415,Kunden!$A$6:$A$205,0))),Einstellungen!$B$6))</f>
        <v/>
      </c>
      <c r="K415" s="18">
        <f>IF(OR(F415="",C415=""),"",C415+J415)</f>
        <v/>
      </c>
      <c r="L415" s="12" t="n"/>
      <c r="M415" s="19" t="n"/>
      <c r="N415" s="16">
        <f>IF(F415="","",IF(O415="bezahlt",0,I415-N(M415)))</f>
        <v/>
      </c>
      <c r="O415" s="11">
        <f>IF(F415="","",IF(I415&lt;0,IF(OR(L415&lt;&gt;"",M415&lt;&gt;""),"bezahlt","Gutschrift"),IF(OR(L415&lt;&gt;"",M415&lt;&gt;""),IF(OR(M415="",N(M415)&gt;=I415-0.005),"bezahlt","teilbezahlt"),IF(IF(K415="",FALSE,TODAY()&gt;K415),"überfällig","offen"))))</f>
        <v/>
      </c>
      <c r="P415" s="17">
        <f>IF(OR(F415="",K415=""),"",IF(AND(N(N415)&gt;0.005,TODAY()&gt;K415),TODAY()-K415,""))</f>
        <v/>
      </c>
      <c r="Q415" s="20">
        <f>IF(AND(A415="",F415=""),"",IF(A415="","Nummer fehlt",IF(COUNTIF($A$7:$A$506,A415)&gt;1,"Nummer doppelt",IF(AND(A415&gt;MIN($A$7:$A$506),COUNTIF($A$7:$A$506,A415-1)=0),"Lücke vor dieser Nummer",IF(C415="","Datum fehlt",IF(D415="","Kunde fehlt",IF(ISNA(MATCH(D415,Kunden!$A$6:$A$205,0)),"Kunde nicht in der Liste",IF(AND(M415&lt;&gt;"",L415=""),"Zahlungsdatum fehlt",""))))))))</f>
        <v/>
      </c>
      <c r="R415" s="13" t="n"/>
    </row>
    <row r="416">
      <c r="A416" s="10" t="n"/>
      <c r="B416" s="11">
        <f>IF(A416="","",Einstellungen!$B$4&amp;TEXT(A416,REPT("0",Einstellungen!$B$5)))</f>
        <v/>
      </c>
      <c r="C416" s="12" t="n"/>
      <c r="D416" s="13" t="n"/>
      <c r="E416" s="13" t="n"/>
      <c r="F416" s="14" t="n"/>
      <c r="G416" s="15" t="n"/>
      <c r="H416" s="16">
        <f>IF(F416="","",ROUND(F416*N(G416),2))</f>
        <v/>
      </c>
      <c r="I416" s="16">
        <f>IF(F416="","",F416+N(H416))</f>
        <v/>
      </c>
      <c r="J416" s="17">
        <f>IF(F416="","",IFERROR(IF(INDEX(Kunden!$D$6:$D$205,MATCH(D416,Kunden!$A$6:$A$205,0))="",Einstellungen!$B$6,INDEX(Kunden!$D$6:$D$205,MATCH(D416,Kunden!$A$6:$A$205,0))),Einstellungen!$B$6))</f>
        <v/>
      </c>
      <c r="K416" s="18">
        <f>IF(OR(F416="",C416=""),"",C416+J416)</f>
        <v/>
      </c>
      <c r="L416" s="12" t="n"/>
      <c r="M416" s="19" t="n"/>
      <c r="N416" s="16">
        <f>IF(F416="","",IF(O416="bezahlt",0,I416-N(M416)))</f>
        <v/>
      </c>
      <c r="O416" s="11">
        <f>IF(F416="","",IF(I416&lt;0,IF(OR(L416&lt;&gt;"",M416&lt;&gt;""),"bezahlt","Gutschrift"),IF(OR(L416&lt;&gt;"",M416&lt;&gt;""),IF(OR(M416="",N(M416)&gt;=I416-0.005),"bezahlt","teilbezahlt"),IF(IF(K416="",FALSE,TODAY()&gt;K416),"überfällig","offen"))))</f>
        <v/>
      </c>
      <c r="P416" s="17">
        <f>IF(OR(F416="",K416=""),"",IF(AND(N(N416)&gt;0.005,TODAY()&gt;K416),TODAY()-K416,""))</f>
        <v/>
      </c>
      <c r="Q416" s="20">
        <f>IF(AND(A416="",F416=""),"",IF(A416="","Nummer fehlt",IF(COUNTIF($A$7:$A$506,A416)&gt;1,"Nummer doppelt",IF(AND(A416&gt;MIN($A$7:$A$506),COUNTIF($A$7:$A$506,A416-1)=0),"Lücke vor dieser Nummer",IF(C416="","Datum fehlt",IF(D416="","Kunde fehlt",IF(ISNA(MATCH(D416,Kunden!$A$6:$A$205,0)),"Kunde nicht in der Liste",IF(AND(M416&lt;&gt;"",L416=""),"Zahlungsdatum fehlt",""))))))))</f>
        <v/>
      </c>
      <c r="R416" s="13" t="n"/>
    </row>
    <row r="417">
      <c r="A417" s="10" t="n"/>
      <c r="B417" s="11">
        <f>IF(A417="","",Einstellungen!$B$4&amp;TEXT(A417,REPT("0",Einstellungen!$B$5)))</f>
        <v/>
      </c>
      <c r="C417" s="12" t="n"/>
      <c r="D417" s="13" t="n"/>
      <c r="E417" s="13" t="n"/>
      <c r="F417" s="14" t="n"/>
      <c r="G417" s="15" t="n"/>
      <c r="H417" s="16">
        <f>IF(F417="","",ROUND(F417*N(G417),2))</f>
        <v/>
      </c>
      <c r="I417" s="16">
        <f>IF(F417="","",F417+N(H417))</f>
        <v/>
      </c>
      <c r="J417" s="17">
        <f>IF(F417="","",IFERROR(IF(INDEX(Kunden!$D$6:$D$205,MATCH(D417,Kunden!$A$6:$A$205,0))="",Einstellungen!$B$6,INDEX(Kunden!$D$6:$D$205,MATCH(D417,Kunden!$A$6:$A$205,0))),Einstellungen!$B$6))</f>
        <v/>
      </c>
      <c r="K417" s="18">
        <f>IF(OR(F417="",C417=""),"",C417+J417)</f>
        <v/>
      </c>
      <c r="L417" s="12" t="n"/>
      <c r="M417" s="19" t="n"/>
      <c r="N417" s="16">
        <f>IF(F417="","",IF(O417="bezahlt",0,I417-N(M417)))</f>
        <v/>
      </c>
      <c r="O417" s="11">
        <f>IF(F417="","",IF(I417&lt;0,IF(OR(L417&lt;&gt;"",M417&lt;&gt;""),"bezahlt","Gutschrift"),IF(OR(L417&lt;&gt;"",M417&lt;&gt;""),IF(OR(M417="",N(M417)&gt;=I417-0.005),"bezahlt","teilbezahlt"),IF(IF(K417="",FALSE,TODAY()&gt;K417),"überfällig","offen"))))</f>
        <v/>
      </c>
      <c r="P417" s="17">
        <f>IF(OR(F417="",K417=""),"",IF(AND(N(N417)&gt;0.005,TODAY()&gt;K417),TODAY()-K417,""))</f>
        <v/>
      </c>
      <c r="Q417" s="20">
        <f>IF(AND(A417="",F417=""),"",IF(A417="","Nummer fehlt",IF(COUNTIF($A$7:$A$506,A417)&gt;1,"Nummer doppelt",IF(AND(A417&gt;MIN($A$7:$A$506),COUNTIF($A$7:$A$506,A417-1)=0),"Lücke vor dieser Nummer",IF(C417="","Datum fehlt",IF(D417="","Kunde fehlt",IF(ISNA(MATCH(D417,Kunden!$A$6:$A$205,0)),"Kunde nicht in der Liste",IF(AND(M417&lt;&gt;"",L417=""),"Zahlungsdatum fehlt",""))))))))</f>
        <v/>
      </c>
      <c r="R417" s="13" t="n"/>
    </row>
    <row r="418">
      <c r="A418" s="10" t="n"/>
      <c r="B418" s="11">
        <f>IF(A418="","",Einstellungen!$B$4&amp;TEXT(A418,REPT("0",Einstellungen!$B$5)))</f>
        <v/>
      </c>
      <c r="C418" s="12" t="n"/>
      <c r="D418" s="13" t="n"/>
      <c r="E418" s="13" t="n"/>
      <c r="F418" s="14" t="n"/>
      <c r="G418" s="15" t="n"/>
      <c r="H418" s="16">
        <f>IF(F418="","",ROUND(F418*N(G418),2))</f>
        <v/>
      </c>
      <c r="I418" s="16">
        <f>IF(F418="","",F418+N(H418))</f>
        <v/>
      </c>
      <c r="J418" s="17">
        <f>IF(F418="","",IFERROR(IF(INDEX(Kunden!$D$6:$D$205,MATCH(D418,Kunden!$A$6:$A$205,0))="",Einstellungen!$B$6,INDEX(Kunden!$D$6:$D$205,MATCH(D418,Kunden!$A$6:$A$205,0))),Einstellungen!$B$6))</f>
        <v/>
      </c>
      <c r="K418" s="18">
        <f>IF(OR(F418="",C418=""),"",C418+J418)</f>
        <v/>
      </c>
      <c r="L418" s="12" t="n"/>
      <c r="M418" s="19" t="n"/>
      <c r="N418" s="16">
        <f>IF(F418="","",IF(O418="bezahlt",0,I418-N(M418)))</f>
        <v/>
      </c>
      <c r="O418" s="11">
        <f>IF(F418="","",IF(I418&lt;0,IF(OR(L418&lt;&gt;"",M418&lt;&gt;""),"bezahlt","Gutschrift"),IF(OR(L418&lt;&gt;"",M418&lt;&gt;""),IF(OR(M418="",N(M418)&gt;=I418-0.005),"bezahlt","teilbezahlt"),IF(IF(K418="",FALSE,TODAY()&gt;K418),"überfällig","offen"))))</f>
        <v/>
      </c>
      <c r="P418" s="17">
        <f>IF(OR(F418="",K418=""),"",IF(AND(N(N418)&gt;0.005,TODAY()&gt;K418),TODAY()-K418,""))</f>
        <v/>
      </c>
      <c r="Q418" s="20">
        <f>IF(AND(A418="",F418=""),"",IF(A418="","Nummer fehlt",IF(COUNTIF($A$7:$A$506,A418)&gt;1,"Nummer doppelt",IF(AND(A418&gt;MIN($A$7:$A$506),COUNTIF($A$7:$A$506,A418-1)=0),"Lücke vor dieser Nummer",IF(C418="","Datum fehlt",IF(D418="","Kunde fehlt",IF(ISNA(MATCH(D418,Kunden!$A$6:$A$205,0)),"Kunde nicht in der Liste",IF(AND(M418&lt;&gt;"",L418=""),"Zahlungsdatum fehlt",""))))))))</f>
        <v/>
      </c>
      <c r="R418" s="13" t="n"/>
    </row>
    <row r="419">
      <c r="A419" s="10" t="n"/>
      <c r="B419" s="11">
        <f>IF(A419="","",Einstellungen!$B$4&amp;TEXT(A419,REPT("0",Einstellungen!$B$5)))</f>
        <v/>
      </c>
      <c r="C419" s="12" t="n"/>
      <c r="D419" s="13" t="n"/>
      <c r="E419" s="13" t="n"/>
      <c r="F419" s="14" t="n"/>
      <c r="G419" s="15" t="n"/>
      <c r="H419" s="16">
        <f>IF(F419="","",ROUND(F419*N(G419),2))</f>
        <v/>
      </c>
      <c r="I419" s="16">
        <f>IF(F419="","",F419+N(H419))</f>
        <v/>
      </c>
      <c r="J419" s="17">
        <f>IF(F419="","",IFERROR(IF(INDEX(Kunden!$D$6:$D$205,MATCH(D419,Kunden!$A$6:$A$205,0))="",Einstellungen!$B$6,INDEX(Kunden!$D$6:$D$205,MATCH(D419,Kunden!$A$6:$A$205,0))),Einstellungen!$B$6))</f>
        <v/>
      </c>
      <c r="K419" s="18">
        <f>IF(OR(F419="",C419=""),"",C419+J419)</f>
        <v/>
      </c>
      <c r="L419" s="12" t="n"/>
      <c r="M419" s="19" t="n"/>
      <c r="N419" s="16">
        <f>IF(F419="","",IF(O419="bezahlt",0,I419-N(M419)))</f>
        <v/>
      </c>
      <c r="O419" s="11">
        <f>IF(F419="","",IF(I419&lt;0,IF(OR(L419&lt;&gt;"",M419&lt;&gt;""),"bezahlt","Gutschrift"),IF(OR(L419&lt;&gt;"",M419&lt;&gt;""),IF(OR(M419="",N(M419)&gt;=I419-0.005),"bezahlt","teilbezahlt"),IF(IF(K419="",FALSE,TODAY()&gt;K419),"überfällig","offen"))))</f>
        <v/>
      </c>
      <c r="P419" s="17">
        <f>IF(OR(F419="",K419=""),"",IF(AND(N(N419)&gt;0.005,TODAY()&gt;K419),TODAY()-K419,""))</f>
        <v/>
      </c>
      <c r="Q419" s="20">
        <f>IF(AND(A419="",F419=""),"",IF(A419="","Nummer fehlt",IF(COUNTIF($A$7:$A$506,A419)&gt;1,"Nummer doppelt",IF(AND(A419&gt;MIN($A$7:$A$506),COUNTIF($A$7:$A$506,A419-1)=0),"Lücke vor dieser Nummer",IF(C419="","Datum fehlt",IF(D419="","Kunde fehlt",IF(ISNA(MATCH(D419,Kunden!$A$6:$A$205,0)),"Kunde nicht in der Liste",IF(AND(M419&lt;&gt;"",L419=""),"Zahlungsdatum fehlt",""))))))))</f>
        <v/>
      </c>
      <c r="R419" s="13" t="n"/>
    </row>
    <row r="420">
      <c r="A420" s="10" t="n"/>
      <c r="B420" s="11">
        <f>IF(A420="","",Einstellungen!$B$4&amp;TEXT(A420,REPT("0",Einstellungen!$B$5)))</f>
        <v/>
      </c>
      <c r="C420" s="12" t="n"/>
      <c r="D420" s="13" t="n"/>
      <c r="E420" s="13" t="n"/>
      <c r="F420" s="14" t="n"/>
      <c r="G420" s="15" t="n"/>
      <c r="H420" s="16">
        <f>IF(F420="","",ROUND(F420*N(G420),2))</f>
        <v/>
      </c>
      <c r="I420" s="16">
        <f>IF(F420="","",F420+N(H420))</f>
        <v/>
      </c>
      <c r="J420" s="17">
        <f>IF(F420="","",IFERROR(IF(INDEX(Kunden!$D$6:$D$205,MATCH(D420,Kunden!$A$6:$A$205,0))="",Einstellungen!$B$6,INDEX(Kunden!$D$6:$D$205,MATCH(D420,Kunden!$A$6:$A$205,0))),Einstellungen!$B$6))</f>
        <v/>
      </c>
      <c r="K420" s="18">
        <f>IF(OR(F420="",C420=""),"",C420+J420)</f>
        <v/>
      </c>
      <c r="L420" s="12" t="n"/>
      <c r="M420" s="19" t="n"/>
      <c r="N420" s="16">
        <f>IF(F420="","",IF(O420="bezahlt",0,I420-N(M420)))</f>
        <v/>
      </c>
      <c r="O420" s="11">
        <f>IF(F420="","",IF(I420&lt;0,IF(OR(L420&lt;&gt;"",M420&lt;&gt;""),"bezahlt","Gutschrift"),IF(OR(L420&lt;&gt;"",M420&lt;&gt;""),IF(OR(M420="",N(M420)&gt;=I420-0.005),"bezahlt","teilbezahlt"),IF(IF(K420="",FALSE,TODAY()&gt;K420),"überfällig","offen"))))</f>
        <v/>
      </c>
      <c r="P420" s="17">
        <f>IF(OR(F420="",K420=""),"",IF(AND(N(N420)&gt;0.005,TODAY()&gt;K420),TODAY()-K420,""))</f>
        <v/>
      </c>
      <c r="Q420" s="20">
        <f>IF(AND(A420="",F420=""),"",IF(A420="","Nummer fehlt",IF(COUNTIF($A$7:$A$506,A420)&gt;1,"Nummer doppelt",IF(AND(A420&gt;MIN($A$7:$A$506),COUNTIF($A$7:$A$506,A420-1)=0),"Lücke vor dieser Nummer",IF(C420="","Datum fehlt",IF(D420="","Kunde fehlt",IF(ISNA(MATCH(D420,Kunden!$A$6:$A$205,0)),"Kunde nicht in der Liste",IF(AND(M420&lt;&gt;"",L420=""),"Zahlungsdatum fehlt",""))))))))</f>
        <v/>
      </c>
      <c r="R420" s="13" t="n"/>
    </row>
    <row r="421">
      <c r="A421" s="10" t="n"/>
      <c r="B421" s="11">
        <f>IF(A421="","",Einstellungen!$B$4&amp;TEXT(A421,REPT("0",Einstellungen!$B$5)))</f>
        <v/>
      </c>
      <c r="C421" s="12" t="n"/>
      <c r="D421" s="13" t="n"/>
      <c r="E421" s="13" t="n"/>
      <c r="F421" s="14" t="n"/>
      <c r="G421" s="15" t="n"/>
      <c r="H421" s="16">
        <f>IF(F421="","",ROUND(F421*N(G421),2))</f>
        <v/>
      </c>
      <c r="I421" s="16">
        <f>IF(F421="","",F421+N(H421))</f>
        <v/>
      </c>
      <c r="J421" s="17">
        <f>IF(F421="","",IFERROR(IF(INDEX(Kunden!$D$6:$D$205,MATCH(D421,Kunden!$A$6:$A$205,0))="",Einstellungen!$B$6,INDEX(Kunden!$D$6:$D$205,MATCH(D421,Kunden!$A$6:$A$205,0))),Einstellungen!$B$6))</f>
        <v/>
      </c>
      <c r="K421" s="18">
        <f>IF(OR(F421="",C421=""),"",C421+J421)</f>
        <v/>
      </c>
      <c r="L421" s="12" t="n"/>
      <c r="M421" s="19" t="n"/>
      <c r="N421" s="16">
        <f>IF(F421="","",IF(O421="bezahlt",0,I421-N(M421)))</f>
        <v/>
      </c>
      <c r="O421" s="11">
        <f>IF(F421="","",IF(I421&lt;0,IF(OR(L421&lt;&gt;"",M421&lt;&gt;""),"bezahlt","Gutschrift"),IF(OR(L421&lt;&gt;"",M421&lt;&gt;""),IF(OR(M421="",N(M421)&gt;=I421-0.005),"bezahlt","teilbezahlt"),IF(IF(K421="",FALSE,TODAY()&gt;K421),"überfällig","offen"))))</f>
        <v/>
      </c>
      <c r="P421" s="17">
        <f>IF(OR(F421="",K421=""),"",IF(AND(N(N421)&gt;0.005,TODAY()&gt;K421),TODAY()-K421,""))</f>
        <v/>
      </c>
      <c r="Q421" s="20">
        <f>IF(AND(A421="",F421=""),"",IF(A421="","Nummer fehlt",IF(COUNTIF($A$7:$A$506,A421)&gt;1,"Nummer doppelt",IF(AND(A421&gt;MIN($A$7:$A$506),COUNTIF($A$7:$A$506,A421-1)=0),"Lücke vor dieser Nummer",IF(C421="","Datum fehlt",IF(D421="","Kunde fehlt",IF(ISNA(MATCH(D421,Kunden!$A$6:$A$205,0)),"Kunde nicht in der Liste",IF(AND(M421&lt;&gt;"",L421=""),"Zahlungsdatum fehlt",""))))))))</f>
        <v/>
      </c>
      <c r="R421" s="13" t="n"/>
    </row>
    <row r="422">
      <c r="A422" s="10" t="n"/>
      <c r="B422" s="11">
        <f>IF(A422="","",Einstellungen!$B$4&amp;TEXT(A422,REPT("0",Einstellungen!$B$5)))</f>
        <v/>
      </c>
      <c r="C422" s="12" t="n"/>
      <c r="D422" s="13" t="n"/>
      <c r="E422" s="13" t="n"/>
      <c r="F422" s="14" t="n"/>
      <c r="G422" s="15" t="n"/>
      <c r="H422" s="16">
        <f>IF(F422="","",ROUND(F422*N(G422),2))</f>
        <v/>
      </c>
      <c r="I422" s="16">
        <f>IF(F422="","",F422+N(H422))</f>
        <v/>
      </c>
      <c r="J422" s="17">
        <f>IF(F422="","",IFERROR(IF(INDEX(Kunden!$D$6:$D$205,MATCH(D422,Kunden!$A$6:$A$205,0))="",Einstellungen!$B$6,INDEX(Kunden!$D$6:$D$205,MATCH(D422,Kunden!$A$6:$A$205,0))),Einstellungen!$B$6))</f>
        <v/>
      </c>
      <c r="K422" s="18">
        <f>IF(OR(F422="",C422=""),"",C422+J422)</f>
        <v/>
      </c>
      <c r="L422" s="12" t="n"/>
      <c r="M422" s="19" t="n"/>
      <c r="N422" s="16">
        <f>IF(F422="","",IF(O422="bezahlt",0,I422-N(M422)))</f>
        <v/>
      </c>
      <c r="O422" s="11">
        <f>IF(F422="","",IF(I422&lt;0,IF(OR(L422&lt;&gt;"",M422&lt;&gt;""),"bezahlt","Gutschrift"),IF(OR(L422&lt;&gt;"",M422&lt;&gt;""),IF(OR(M422="",N(M422)&gt;=I422-0.005),"bezahlt","teilbezahlt"),IF(IF(K422="",FALSE,TODAY()&gt;K422),"überfällig","offen"))))</f>
        <v/>
      </c>
      <c r="P422" s="17">
        <f>IF(OR(F422="",K422=""),"",IF(AND(N(N422)&gt;0.005,TODAY()&gt;K422),TODAY()-K422,""))</f>
        <v/>
      </c>
      <c r="Q422" s="20">
        <f>IF(AND(A422="",F422=""),"",IF(A422="","Nummer fehlt",IF(COUNTIF($A$7:$A$506,A422)&gt;1,"Nummer doppelt",IF(AND(A422&gt;MIN($A$7:$A$506),COUNTIF($A$7:$A$506,A422-1)=0),"Lücke vor dieser Nummer",IF(C422="","Datum fehlt",IF(D422="","Kunde fehlt",IF(ISNA(MATCH(D422,Kunden!$A$6:$A$205,0)),"Kunde nicht in der Liste",IF(AND(M422&lt;&gt;"",L422=""),"Zahlungsdatum fehlt",""))))))))</f>
        <v/>
      </c>
      <c r="R422" s="13" t="n"/>
    </row>
    <row r="423">
      <c r="A423" s="10" t="n"/>
      <c r="B423" s="11">
        <f>IF(A423="","",Einstellungen!$B$4&amp;TEXT(A423,REPT("0",Einstellungen!$B$5)))</f>
        <v/>
      </c>
      <c r="C423" s="12" t="n"/>
      <c r="D423" s="13" t="n"/>
      <c r="E423" s="13" t="n"/>
      <c r="F423" s="14" t="n"/>
      <c r="G423" s="15" t="n"/>
      <c r="H423" s="16">
        <f>IF(F423="","",ROUND(F423*N(G423),2))</f>
        <v/>
      </c>
      <c r="I423" s="16">
        <f>IF(F423="","",F423+N(H423))</f>
        <v/>
      </c>
      <c r="J423" s="17">
        <f>IF(F423="","",IFERROR(IF(INDEX(Kunden!$D$6:$D$205,MATCH(D423,Kunden!$A$6:$A$205,0))="",Einstellungen!$B$6,INDEX(Kunden!$D$6:$D$205,MATCH(D423,Kunden!$A$6:$A$205,0))),Einstellungen!$B$6))</f>
        <v/>
      </c>
      <c r="K423" s="18">
        <f>IF(OR(F423="",C423=""),"",C423+J423)</f>
        <v/>
      </c>
      <c r="L423" s="12" t="n"/>
      <c r="M423" s="19" t="n"/>
      <c r="N423" s="16">
        <f>IF(F423="","",IF(O423="bezahlt",0,I423-N(M423)))</f>
        <v/>
      </c>
      <c r="O423" s="11">
        <f>IF(F423="","",IF(I423&lt;0,IF(OR(L423&lt;&gt;"",M423&lt;&gt;""),"bezahlt","Gutschrift"),IF(OR(L423&lt;&gt;"",M423&lt;&gt;""),IF(OR(M423="",N(M423)&gt;=I423-0.005),"bezahlt","teilbezahlt"),IF(IF(K423="",FALSE,TODAY()&gt;K423),"überfällig","offen"))))</f>
        <v/>
      </c>
      <c r="P423" s="17">
        <f>IF(OR(F423="",K423=""),"",IF(AND(N(N423)&gt;0.005,TODAY()&gt;K423),TODAY()-K423,""))</f>
        <v/>
      </c>
      <c r="Q423" s="20">
        <f>IF(AND(A423="",F423=""),"",IF(A423="","Nummer fehlt",IF(COUNTIF($A$7:$A$506,A423)&gt;1,"Nummer doppelt",IF(AND(A423&gt;MIN($A$7:$A$506),COUNTIF($A$7:$A$506,A423-1)=0),"Lücke vor dieser Nummer",IF(C423="","Datum fehlt",IF(D423="","Kunde fehlt",IF(ISNA(MATCH(D423,Kunden!$A$6:$A$205,0)),"Kunde nicht in der Liste",IF(AND(M423&lt;&gt;"",L423=""),"Zahlungsdatum fehlt",""))))))))</f>
        <v/>
      </c>
      <c r="R423" s="13" t="n"/>
    </row>
    <row r="424">
      <c r="A424" s="10" t="n"/>
      <c r="B424" s="11">
        <f>IF(A424="","",Einstellungen!$B$4&amp;TEXT(A424,REPT("0",Einstellungen!$B$5)))</f>
        <v/>
      </c>
      <c r="C424" s="12" t="n"/>
      <c r="D424" s="13" t="n"/>
      <c r="E424" s="13" t="n"/>
      <c r="F424" s="14" t="n"/>
      <c r="G424" s="15" t="n"/>
      <c r="H424" s="16">
        <f>IF(F424="","",ROUND(F424*N(G424),2))</f>
        <v/>
      </c>
      <c r="I424" s="16">
        <f>IF(F424="","",F424+N(H424))</f>
        <v/>
      </c>
      <c r="J424" s="17">
        <f>IF(F424="","",IFERROR(IF(INDEX(Kunden!$D$6:$D$205,MATCH(D424,Kunden!$A$6:$A$205,0))="",Einstellungen!$B$6,INDEX(Kunden!$D$6:$D$205,MATCH(D424,Kunden!$A$6:$A$205,0))),Einstellungen!$B$6))</f>
        <v/>
      </c>
      <c r="K424" s="18">
        <f>IF(OR(F424="",C424=""),"",C424+J424)</f>
        <v/>
      </c>
      <c r="L424" s="12" t="n"/>
      <c r="M424" s="19" t="n"/>
      <c r="N424" s="16">
        <f>IF(F424="","",IF(O424="bezahlt",0,I424-N(M424)))</f>
        <v/>
      </c>
      <c r="O424" s="11">
        <f>IF(F424="","",IF(I424&lt;0,IF(OR(L424&lt;&gt;"",M424&lt;&gt;""),"bezahlt","Gutschrift"),IF(OR(L424&lt;&gt;"",M424&lt;&gt;""),IF(OR(M424="",N(M424)&gt;=I424-0.005),"bezahlt","teilbezahlt"),IF(IF(K424="",FALSE,TODAY()&gt;K424),"überfällig","offen"))))</f>
        <v/>
      </c>
      <c r="P424" s="17">
        <f>IF(OR(F424="",K424=""),"",IF(AND(N(N424)&gt;0.005,TODAY()&gt;K424),TODAY()-K424,""))</f>
        <v/>
      </c>
      <c r="Q424" s="20">
        <f>IF(AND(A424="",F424=""),"",IF(A424="","Nummer fehlt",IF(COUNTIF($A$7:$A$506,A424)&gt;1,"Nummer doppelt",IF(AND(A424&gt;MIN($A$7:$A$506),COUNTIF($A$7:$A$506,A424-1)=0),"Lücke vor dieser Nummer",IF(C424="","Datum fehlt",IF(D424="","Kunde fehlt",IF(ISNA(MATCH(D424,Kunden!$A$6:$A$205,0)),"Kunde nicht in der Liste",IF(AND(M424&lt;&gt;"",L424=""),"Zahlungsdatum fehlt",""))))))))</f>
        <v/>
      </c>
      <c r="R424" s="13" t="n"/>
    </row>
    <row r="425">
      <c r="A425" s="10" t="n"/>
      <c r="B425" s="11">
        <f>IF(A425="","",Einstellungen!$B$4&amp;TEXT(A425,REPT("0",Einstellungen!$B$5)))</f>
        <v/>
      </c>
      <c r="C425" s="12" t="n"/>
      <c r="D425" s="13" t="n"/>
      <c r="E425" s="13" t="n"/>
      <c r="F425" s="14" t="n"/>
      <c r="G425" s="15" t="n"/>
      <c r="H425" s="16">
        <f>IF(F425="","",ROUND(F425*N(G425),2))</f>
        <v/>
      </c>
      <c r="I425" s="16">
        <f>IF(F425="","",F425+N(H425))</f>
        <v/>
      </c>
      <c r="J425" s="17">
        <f>IF(F425="","",IFERROR(IF(INDEX(Kunden!$D$6:$D$205,MATCH(D425,Kunden!$A$6:$A$205,0))="",Einstellungen!$B$6,INDEX(Kunden!$D$6:$D$205,MATCH(D425,Kunden!$A$6:$A$205,0))),Einstellungen!$B$6))</f>
        <v/>
      </c>
      <c r="K425" s="18">
        <f>IF(OR(F425="",C425=""),"",C425+J425)</f>
        <v/>
      </c>
      <c r="L425" s="12" t="n"/>
      <c r="M425" s="19" t="n"/>
      <c r="N425" s="16">
        <f>IF(F425="","",IF(O425="bezahlt",0,I425-N(M425)))</f>
        <v/>
      </c>
      <c r="O425" s="11">
        <f>IF(F425="","",IF(I425&lt;0,IF(OR(L425&lt;&gt;"",M425&lt;&gt;""),"bezahlt","Gutschrift"),IF(OR(L425&lt;&gt;"",M425&lt;&gt;""),IF(OR(M425="",N(M425)&gt;=I425-0.005),"bezahlt","teilbezahlt"),IF(IF(K425="",FALSE,TODAY()&gt;K425),"überfällig","offen"))))</f>
        <v/>
      </c>
      <c r="P425" s="17">
        <f>IF(OR(F425="",K425=""),"",IF(AND(N(N425)&gt;0.005,TODAY()&gt;K425),TODAY()-K425,""))</f>
        <v/>
      </c>
      <c r="Q425" s="20">
        <f>IF(AND(A425="",F425=""),"",IF(A425="","Nummer fehlt",IF(COUNTIF($A$7:$A$506,A425)&gt;1,"Nummer doppelt",IF(AND(A425&gt;MIN($A$7:$A$506),COUNTIF($A$7:$A$506,A425-1)=0),"Lücke vor dieser Nummer",IF(C425="","Datum fehlt",IF(D425="","Kunde fehlt",IF(ISNA(MATCH(D425,Kunden!$A$6:$A$205,0)),"Kunde nicht in der Liste",IF(AND(M425&lt;&gt;"",L425=""),"Zahlungsdatum fehlt",""))))))))</f>
        <v/>
      </c>
      <c r="R425" s="13" t="n"/>
    </row>
    <row r="426">
      <c r="A426" s="10" t="n"/>
      <c r="B426" s="11">
        <f>IF(A426="","",Einstellungen!$B$4&amp;TEXT(A426,REPT("0",Einstellungen!$B$5)))</f>
        <v/>
      </c>
      <c r="C426" s="12" t="n"/>
      <c r="D426" s="13" t="n"/>
      <c r="E426" s="13" t="n"/>
      <c r="F426" s="14" t="n"/>
      <c r="G426" s="15" t="n"/>
      <c r="H426" s="16">
        <f>IF(F426="","",ROUND(F426*N(G426),2))</f>
        <v/>
      </c>
      <c r="I426" s="16">
        <f>IF(F426="","",F426+N(H426))</f>
        <v/>
      </c>
      <c r="J426" s="17">
        <f>IF(F426="","",IFERROR(IF(INDEX(Kunden!$D$6:$D$205,MATCH(D426,Kunden!$A$6:$A$205,0))="",Einstellungen!$B$6,INDEX(Kunden!$D$6:$D$205,MATCH(D426,Kunden!$A$6:$A$205,0))),Einstellungen!$B$6))</f>
        <v/>
      </c>
      <c r="K426" s="18">
        <f>IF(OR(F426="",C426=""),"",C426+J426)</f>
        <v/>
      </c>
      <c r="L426" s="12" t="n"/>
      <c r="M426" s="19" t="n"/>
      <c r="N426" s="16">
        <f>IF(F426="","",IF(O426="bezahlt",0,I426-N(M426)))</f>
        <v/>
      </c>
      <c r="O426" s="11">
        <f>IF(F426="","",IF(I426&lt;0,IF(OR(L426&lt;&gt;"",M426&lt;&gt;""),"bezahlt","Gutschrift"),IF(OR(L426&lt;&gt;"",M426&lt;&gt;""),IF(OR(M426="",N(M426)&gt;=I426-0.005),"bezahlt","teilbezahlt"),IF(IF(K426="",FALSE,TODAY()&gt;K426),"überfällig","offen"))))</f>
        <v/>
      </c>
      <c r="P426" s="17">
        <f>IF(OR(F426="",K426=""),"",IF(AND(N(N426)&gt;0.005,TODAY()&gt;K426),TODAY()-K426,""))</f>
        <v/>
      </c>
      <c r="Q426" s="20">
        <f>IF(AND(A426="",F426=""),"",IF(A426="","Nummer fehlt",IF(COUNTIF($A$7:$A$506,A426)&gt;1,"Nummer doppelt",IF(AND(A426&gt;MIN($A$7:$A$506),COUNTIF($A$7:$A$506,A426-1)=0),"Lücke vor dieser Nummer",IF(C426="","Datum fehlt",IF(D426="","Kunde fehlt",IF(ISNA(MATCH(D426,Kunden!$A$6:$A$205,0)),"Kunde nicht in der Liste",IF(AND(M426&lt;&gt;"",L426=""),"Zahlungsdatum fehlt",""))))))))</f>
        <v/>
      </c>
      <c r="R426" s="13" t="n"/>
    </row>
    <row r="427">
      <c r="A427" s="10" t="n"/>
      <c r="B427" s="11">
        <f>IF(A427="","",Einstellungen!$B$4&amp;TEXT(A427,REPT("0",Einstellungen!$B$5)))</f>
        <v/>
      </c>
      <c r="C427" s="12" t="n"/>
      <c r="D427" s="13" t="n"/>
      <c r="E427" s="13" t="n"/>
      <c r="F427" s="14" t="n"/>
      <c r="G427" s="15" t="n"/>
      <c r="H427" s="16">
        <f>IF(F427="","",ROUND(F427*N(G427),2))</f>
        <v/>
      </c>
      <c r="I427" s="16">
        <f>IF(F427="","",F427+N(H427))</f>
        <v/>
      </c>
      <c r="J427" s="17">
        <f>IF(F427="","",IFERROR(IF(INDEX(Kunden!$D$6:$D$205,MATCH(D427,Kunden!$A$6:$A$205,0))="",Einstellungen!$B$6,INDEX(Kunden!$D$6:$D$205,MATCH(D427,Kunden!$A$6:$A$205,0))),Einstellungen!$B$6))</f>
        <v/>
      </c>
      <c r="K427" s="18">
        <f>IF(OR(F427="",C427=""),"",C427+J427)</f>
        <v/>
      </c>
      <c r="L427" s="12" t="n"/>
      <c r="M427" s="19" t="n"/>
      <c r="N427" s="16">
        <f>IF(F427="","",IF(O427="bezahlt",0,I427-N(M427)))</f>
        <v/>
      </c>
      <c r="O427" s="11">
        <f>IF(F427="","",IF(I427&lt;0,IF(OR(L427&lt;&gt;"",M427&lt;&gt;""),"bezahlt","Gutschrift"),IF(OR(L427&lt;&gt;"",M427&lt;&gt;""),IF(OR(M427="",N(M427)&gt;=I427-0.005),"bezahlt","teilbezahlt"),IF(IF(K427="",FALSE,TODAY()&gt;K427),"überfällig","offen"))))</f>
        <v/>
      </c>
      <c r="P427" s="17">
        <f>IF(OR(F427="",K427=""),"",IF(AND(N(N427)&gt;0.005,TODAY()&gt;K427),TODAY()-K427,""))</f>
        <v/>
      </c>
      <c r="Q427" s="20">
        <f>IF(AND(A427="",F427=""),"",IF(A427="","Nummer fehlt",IF(COUNTIF($A$7:$A$506,A427)&gt;1,"Nummer doppelt",IF(AND(A427&gt;MIN($A$7:$A$506),COUNTIF($A$7:$A$506,A427-1)=0),"Lücke vor dieser Nummer",IF(C427="","Datum fehlt",IF(D427="","Kunde fehlt",IF(ISNA(MATCH(D427,Kunden!$A$6:$A$205,0)),"Kunde nicht in der Liste",IF(AND(M427&lt;&gt;"",L427=""),"Zahlungsdatum fehlt",""))))))))</f>
        <v/>
      </c>
      <c r="R427" s="13" t="n"/>
    </row>
    <row r="428">
      <c r="A428" s="10" t="n"/>
      <c r="B428" s="11">
        <f>IF(A428="","",Einstellungen!$B$4&amp;TEXT(A428,REPT("0",Einstellungen!$B$5)))</f>
        <v/>
      </c>
      <c r="C428" s="12" t="n"/>
      <c r="D428" s="13" t="n"/>
      <c r="E428" s="13" t="n"/>
      <c r="F428" s="14" t="n"/>
      <c r="G428" s="15" t="n"/>
      <c r="H428" s="16">
        <f>IF(F428="","",ROUND(F428*N(G428),2))</f>
        <v/>
      </c>
      <c r="I428" s="16">
        <f>IF(F428="","",F428+N(H428))</f>
        <v/>
      </c>
      <c r="J428" s="17">
        <f>IF(F428="","",IFERROR(IF(INDEX(Kunden!$D$6:$D$205,MATCH(D428,Kunden!$A$6:$A$205,0))="",Einstellungen!$B$6,INDEX(Kunden!$D$6:$D$205,MATCH(D428,Kunden!$A$6:$A$205,0))),Einstellungen!$B$6))</f>
        <v/>
      </c>
      <c r="K428" s="18">
        <f>IF(OR(F428="",C428=""),"",C428+J428)</f>
        <v/>
      </c>
      <c r="L428" s="12" t="n"/>
      <c r="M428" s="19" t="n"/>
      <c r="N428" s="16">
        <f>IF(F428="","",IF(O428="bezahlt",0,I428-N(M428)))</f>
        <v/>
      </c>
      <c r="O428" s="11">
        <f>IF(F428="","",IF(I428&lt;0,IF(OR(L428&lt;&gt;"",M428&lt;&gt;""),"bezahlt","Gutschrift"),IF(OR(L428&lt;&gt;"",M428&lt;&gt;""),IF(OR(M428="",N(M428)&gt;=I428-0.005),"bezahlt","teilbezahlt"),IF(IF(K428="",FALSE,TODAY()&gt;K428),"überfällig","offen"))))</f>
        <v/>
      </c>
      <c r="P428" s="17">
        <f>IF(OR(F428="",K428=""),"",IF(AND(N(N428)&gt;0.005,TODAY()&gt;K428),TODAY()-K428,""))</f>
        <v/>
      </c>
      <c r="Q428" s="20">
        <f>IF(AND(A428="",F428=""),"",IF(A428="","Nummer fehlt",IF(COUNTIF($A$7:$A$506,A428)&gt;1,"Nummer doppelt",IF(AND(A428&gt;MIN($A$7:$A$506),COUNTIF($A$7:$A$506,A428-1)=0),"Lücke vor dieser Nummer",IF(C428="","Datum fehlt",IF(D428="","Kunde fehlt",IF(ISNA(MATCH(D428,Kunden!$A$6:$A$205,0)),"Kunde nicht in der Liste",IF(AND(M428&lt;&gt;"",L428=""),"Zahlungsdatum fehlt",""))))))))</f>
        <v/>
      </c>
      <c r="R428" s="13" t="n"/>
    </row>
    <row r="429">
      <c r="A429" s="10" t="n"/>
      <c r="B429" s="11">
        <f>IF(A429="","",Einstellungen!$B$4&amp;TEXT(A429,REPT("0",Einstellungen!$B$5)))</f>
        <v/>
      </c>
      <c r="C429" s="12" t="n"/>
      <c r="D429" s="13" t="n"/>
      <c r="E429" s="13" t="n"/>
      <c r="F429" s="14" t="n"/>
      <c r="G429" s="15" t="n"/>
      <c r="H429" s="16">
        <f>IF(F429="","",ROUND(F429*N(G429),2))</f>
        <v/>
      </c>
      <c r="I429" s="16">
        <f>IF(F429="","",F429+N(H429))</f>
        <v/>
      </c>
      <c r="J429" s="17">
        <f>IF(F429="","",IFERROR(IF(INDEX(Kunden!$D$6:$D$205,MATCH(D429,Kunden!$A$6:$A$205,0))="",Einstellungen!$B$6,INDEX(Kunden!$D$6:$D$205,MATCH(D429,Kunden!$A$6:$A$205,0))),Einstellungen!$B$6))</f>
        <v/>
      </c>
      <c r="K429" s="18">
        <f>IF(OR(F429="",C429=""),"",C429+J429)</f>
        <v/>
      </c>
      <c r="L429" s="12" t="n"/>
      <c r="M429" s="19" t="n"/>
      <c r="N429" s="16">
        <f>IF(F429="","",IF(O429="bezahlt",0,I429-N(M429)))</f>
        <v/>
      </c>
      <c r="O429" s="11">
        <f>IF(F429="","",IF(I429&lt;0,IF(OR(L429&lt;&gt;"",M429&lt;&gt;""),"bezahlt","Gutschrift"),IF(OR(L429&lt;&gt;"",M429&lt;&gt;""),IF(OR(M429="",N(M429)&gt;=I429-0.005),"bezahlt","teilbezahlt"),IF(IF(K429="",FALSE,TODAY()&gt;K429),"überfällig","offen"))))</f>
        <v/>
      </c>
      <c r="P429" s="17">
        <f>IF(OR(F429="",K429=""),"",IF(AND(N(N429)&gt;0.005,TODAY()&gt;K429),TODAY()-K429,""))</f>
        <v/>
      </c>
      <c r="Q429" s="20">
        <f>IF(AND(A429="",F429=""),"",IF(A429="","Nummer fehlt",IF(COUNTIF($A$7:$A$506,A429)&gt;1,"Nummer doppelt",IF(AND(A429&gt;MIN($A$7:$A$506),COUNTIF($A$7:$A$506,A429-1)=0),"Lücke vor dieser Nummer",IF(C429="","Datum fehlt",IF(D429="","Kunde fehlt",IF(ISNA(MATCH(D429,Kunden!$A$6:$A$205,0)),"Kunde nicht in der Liste",IF(AND(M429&lt;&gt;"",L429=""),"Zahlungsdatum fehlt",""))))))))</f>
        <v/>
      </c>
      <c r="R429" s="13" t="n"/>
    </row>
    <row r="430">
      <c r="A430" s="10" t="n"/>
      <c r="B430" s="11">
        <f>IF(A430="","",Einstellungen!$B$4&amp;TEXT(A430,REPT("0",Einstellungen!$B$5)))</f>
        <v/>
      </c>
      <c r="C430" s="12" t="n"/>
      <c r="D430" s="13" t="n"/>
      <c r="E430" s="13" t="n"/>
      <c r="F430" s="14" t="n"/>
      <c r="G430" s="15" t="n"/>
      <c r="H430" s="16">
        <f>IF(F430="","",ROUND(F430*N(G430),2))</f>
        <v/>
      </c>
      <c r="I430" s="16">
        <f>IF(F430="","",F430+N(H430))</f>
        <v/>
      </c>
      <c r="J430" s="17">
        <f>IF(F430="","",IFERROR(IF(INDEX(Kunden!$D$6:$D$205,MATCH(D430,Kunden!$A$6:$A$205,0))="",Einstellungen!$B$6,INDEX(Kunden!$D$6:$D$205,MATCH(D430,Kunden!$A$6:$A$205,0))),Einstellungen!$B$6))</f>
        <v/>
      </c>
      <c r="K430" s="18">
        <f>IF(OR(F430="",C430=""),"",C430+J430)</f>
        <v/>
      </c>
      <c r="L430" s="12" t="n"/>
      <c r="M430" s="19" t="n"/>
      <c r="N430" s="16">
        <f>IF(F430="","",IF(O430="bezahlt",0,I430-N(M430)))</f>
        <v/>
      </c>
      <c r="O430" s="11">
        <f>IF(F430="","",IF(I430&lt;0,IF(OR(L430&lt;&gt;"",M430&lt;&gt;""),"bezahlt","Gutschrift"),IF(OR(L430&lt;&gt;"",M430&lt;&gt;""),IF(OR(M430="",N(M430)&gt;=I430-0.005),"bezahlt","teilbezahlt"),IF(IF(K430="",FALSE,TODAY()&gt;K430),"überfällig","offen"))))</f>
        <v/>
      </c>
      <c r="P430" s="17">
        <f>IF(OR(F430="",K430=""),"",IF(AND(N(N430)&gt;0.005,TODAY()&gt;K430),TODAY()-K430,""))</f>
        <v/>
      </c>
      <c r="Q430" s="20">
        <f>IF(AND(A430="",F430=""),"",IF(A430="","Nummer fehlt",IF(COUNTIF($A$7:$A$506,A430)&gt;1,"Nummer doppelt",IF(AND(A430&gt;MIN($A$7:$A$506),COUNTIF($A$7:$A$506,A430-1)=0),"Lücke vor dieser Nummer",IF(C430="","Datum fehlt",IF(D430="","Kunde fehlt",IF(ISNA(MATCH(D430,Kunden!$A$6:$A$205,0)),"Kunde nicht in der Liste",IF(AND(M430&lt;&gt;"",L430=""),"Zahlungsdatum fehlt",""))))))))</f>
        <v/>
      </c>
      <c r="R430" s="13" t="n"/>
    </row>
    <row r="431">
      <c r="A431" s="10" t="n"/>
      <c r="B431" s="11">
        <f>IF(A431="","",Einstellungen!$B$4&amp;TEXT(A431,REPT("0",Einstellungen!$B$5)))</f>
        <v/>
      </c>
      <c r="C431" s="12" t="n"/>
      <c r="D431" s="13" t="n"/>
      <c r="E431" s="13" t="n"/>
      <c r="F431" s="14" t="n"/>
      <c r="G431" s="15" t="n"/>
      <c r="H431" s="16">
        <f>IF(F431="","",ROUND(F431*N(G431),2))</f>
        <v/>
      </c>
      <c r="I431" s="16">
        <f>IF(F431="","",F431+N(H431))</f>
        <v/>
      </c>
      <c r="J431" s="17">
        <f>IF(F431="","",IFERROR(IF(INDEX(Kunden!$D$6:$D$205,MATCH(D431,Kunden!$A$6:$A$205,0))="",Einstellungen!$B$6,INDEX(Kunden!$D$6:$D$205,MATCH(D431,Kunden!$A$6:$A$205,0))),Einstellungen!$B$6))</f>
        <v/>
      </c>
      <c r="K431" s="18">
        <f>IF(OR(F431="",C431=""),"",C431+J431)</f>
        <v/>
      </c>
      <c r="L431" s="12" t="n"/>
      <c r="M431" s="19" t="n"/>
      <c r="N431" s="16">
        <f>IF(F431="","",IF(O431="bezahlt",0,I431-N(M431)))</f>
        <v/>
      </c>
      <c r="O431" s="11">
        <f>IF(F431="","",IF(I431&lt;0,IF(OR(L431&lt;&gt;"",M431&lt;&gt;""),"bezahlt","Gutschrift"),IF(OR(L431&lt;&gt;"",M431&lt;&gt;""),IF(OR(M431="",N(M431)&gt;=I431-0.005),"bezahlt","teilbezahlt"),IF(IF(K431="",FALSE,TODAY()&gt;K431),"überfällig","offen"))))</f>
        <v/>
      </c>
      <c r="P431" s="17">
        <f>IF(OR(F431="",K431=""),"",IF(AND(N(N431)&gt;0.005,TODAY()&gt;K431),TODAY()-K431,""))</f>
        <v/>
      </c>
      <c r="Q431" s="20">
        <f>IF(AND(A431="",F431=""),"",IF(A431="","Nummer fehlt",IF(COUNTIF($A$7:$A$506,A431)&gt;1,"Nummer doppelt",IF(AND(A431&gt;MIN($A$7:$A$506),COUNTIF($A$7:$A$506,A431-1)=0),"Lücke vor dieser Nummer",IF(C431="","Datum fehlt",IF(D431="","Kunde fehlt",IF(ISNA(MATCH(D431,Kunden!$A$6:$A$205,0)),"Kunde nicht in der Liste",IF(AND(M431&lt;&gt;"",L431=""),"Zahlungsdatum fehlt",""))))))))</f>
        <v/>
      </c>
      <c r="R431" s="13" t="n"/>
    </row>
    <row r="432">
      <c r="A432" s="10" t="n"/>
      <c r="B432" s="11">
        <f>IF(A432="","",Einstellungen!$B$4&amp;TEXT(A432,REPT("0",Einstellungen!$B$5)))</f>
        <v/>
      </c>
      <c r="C432" s="12" t="n"/>
      <c r="D432" s="13" t="n"/>
      <c r="E432" s="13" t="n"/>
      <c r="F432" s="14" t="n"/>
      <c r="G432" s="15" t="n"/>
      <c r="H432" s="16">
        <f>IF(F432="","",ROUND(F432*N(G432),2))</f>
        <v/>
      </c>
      <c r="I432" s="16">
        <f>IF(F432="","",F432+N(H432))</f>
        <v/>
      </c>
      <c r="J432" s="17">
        <f>IF(F432="","",IFERROR(IF(INDEX(Kunden!$D$6:$D$205,MATCH(D432,Kunden!$A$6:$A$205,0))="",Einstellungen!$B$6,INDEX(Kunden!$D$6:$D$205,MATCH(D432,Kunden!$A$6:$A$205,0))),Einstellungen!$B$6))</f>
        <v/>
      </c>
      <c r="K432" s="18">
        <f>IF(OR(F432="",C432=""),"",C432+J432)</f>
        <v/>
      </c>
      <c r="L432" s="12" t="n"/>
      <c r="M432" s="19" t="n"/>
      <c r="N432" s="16">
        <f>IF(F432="","",IF(O432="bezahlt",0,I432-N(M432)))</f>
        <v/>
      </c>
      <c r="O432" s="11">
        <f>IF(F432="","",IF(I432&lt;0,IF(OR(L432&lt;&gt;"",M432&lt;&gt;""),"bezahlt","Gutschrift"),IF(OR(L432&lt;&gt;"",M432&lt;&gt;""),IF(OR(M432="",N(M432)&gt;=I432-0.005),"bezahlt","teilbezahlt"),IF(IF(K432="",FALSE,TODAY()&gt;K432),"überfällig","offen"))))</f>
        <v/>
      </c>
      <c r="P432" s="17">
        <f>IF(OR(F432="",K432=""),"",IF(AND(N(N432)&gt;0.005,TODAY()&gt;K432),TODAY()-K432,""))</f>
        <v/>
      </c>
      <c r="Q432" s="20">
        <f>IF(AND(A432="",F432=""),"",IF(A432="","Nummer fehlt",IF(COUNTIF($A$7:$A$506,A432)&gt;1,"Nummer doppelt",IF(AND(A432&gt;MIN($A$7:$A$506),COUNTIF($A$7:$A$506,A432-1)=0),"Lücke vor dieser Nummer",IF(C432="","Datum fehlt",IF(D432="","Kunde fehlt",IF(ISNA(MATCH(D432,Kunden!$A$6:$A$205,0)),"Kunde nicht in der Liste",IF(AND(M432&lt;&gt;"",L432=""),"Zahlungsdatum fehlt",""))))))))</f>
        <v/>
      </c>
      <c r="R432" s="13" t="n"/>
    </row>
    <row r="433">
      <c r="A433" s="10" t="n"/>
      <c r="B433" s="11">
        <f>IF(A433="","",Einstellungen!$B$4&amp;TEXT(A433,REPT("0",Einstellungen!$B$5)))</f>
        <v/>
      </c>
      <c r="C433" s="12" t="n"/>
      <c r="D433" s="13" t="n"/>
      <c r="E433" s="13" t="n"/>
      <c r="F433" s="14" t="n"/>
      <c r="G433" s="15" t="n"/>
      <c r="H433" s="16">
        <f>IF(F433="","",ROUND(F433*N(G433),2))</f>
        <v/>
      </c>
      <c r="I433" s="16">
        <f>IF(F433="","",F433+N(H433))</f>
        <v/>
      </c>
      <c r="J433" s="17">
        <f>IF(F433="","",IFERROR(IF(INDEX(Kunden!$D$6:$D$205,MATCH(D433,Kunden!$A$6:$A$205,0))="",Einstellungen!$B$6,INDEX(Kunden!$D$6:$D$205,MATCH(D433,Kunden!$A$6:$A$205,0))),Einstellungen!$B$6))</f>
        <v/>
      </c>
      <c r="K433" s="18">
        <f>IF(OR(F433="",C433=""),"",C433+J433)</f>
        <v/>
      </c>
      <c r="L433" s="12" t="n"/>
      <c r="M433" s="19" t="n"/>
      <c r="N433" s="16">
        <f>IF(F433="","",IF(O433="bezahlt",0,I433-N(M433)))</f>
        <v/>
      </c>
      <c r="O433" s="11">
        <f>IF(F433="","",IF(I433&lt;0,IF(OR(L433&lt;&gt;"",M433&lt;&gt;""),"bezahlt","Gutschrift"),IF(OR(L433&lt;&gt;"",M433&lt;&gt;""),IF(OR(M433="",N(M433)&gt;=I433-0.005),"bezahlt","teilbezahlt"),IF(IF(K433="",FALSE,TODAY()&gt;K433),"überfällig","offen"))))</f>
        <v/>
      </c>
      <c r="P433" s="17">
        <f>IF(OR(F433="",K433=""),"",IF(AND(N(N433)&gt;0.005,TODAY()&gt;K433),TODAY()-K433,""))</f>
        <v/>
      </c>
      <c r="Q433" s="20">
        <f>IF(AND(A433="",F433=""),"",IF(A433="","Nummer fehlt",IF(COUNTIF($A$7:$A$506,A433)&gt;1,"Nummer doppelt",IF(AND(A433&gt;MIN($A$7:$A$506),COUNTIF($A$7:$A$506,A433-1)=0),"Lücke vor dieser Nummer",IF(C433="","Datum fehlt",IF(D433="","Kunde fehlt",IF(ISNA(MATCH(D433,Kunden!$A$6:$A$205,0)),"Kunde nicht in der Liste",IF(AND(M433&lt;&gt;"",L433=""),"Zahlungsdatum fehlt",""))))))))</f>
        <v/>
      </c>
      <c r="R433" s="13" t="n"/>
    </row>
    <row r="434">
      <c r="A434" s="10" t="n"/>
      <c r="B434" s="11">
        <f>IF(A434="","",Einstellungen!$B$4&amp;TEXT(A434,REPT("0",Einstellungen!$B$5)))</f>
        <v/>
      </c>
      <c r="C434" s="12" t="n"/>
      <c r="D434" s="13" t="n"/>
      <c r="E434" s="13" t="n"/>
      <c r="F434" s="14" t="n"/>
      <c r="G434" s="15" t="n"/>
      <c r="H434" s="16">
        <f>IF(F434="","",ROUND(F434*N(G434),2))</f>
        <v/>
      </c>
      <c r="I434" s="16">
        <f>IF(F434="","",F434+N(H434))</f>
        <v/>
      </c>
      <c r="J434" s="17">
        <f>IF(F434="","",IFERROR(IF(INDEX(Kunden!$D$6:$D$205,MATCH(D434,Kunden!$A$6:$A$205,0))="",Einstellungen!$B$6,INDEX(Kunden!$D$6:$D$205,MATCH(D434,Kunden!$A$6:$A$205,0))),Einstellungen!$B$6))</f>
        <v/>
      </c>
      <c r="K434" s="18">
        <f>IF(OR(F434="",C434=""),"",C434+J434)</f>
        <v/>
      </c>
      <c r="L434" s="12" t="n"/>
      <c r="M434" s="19" t="n"/>
      <c r="N434" s="16">
        <f>IF(F434="","",IF(O434="bezahlt",0,I434-N(M434)))</f>
        <v/>
      </c>
      <c r="O434" s="11">
        <f>IF(F434="","",IF(I434&lt;0,IF(OR(L434&lt;&gt;"",M434&lt;&gt;""),"bezahlt","Gutschrift"),IF(OR(L434&lt;&gt;"",M434&lt;&gt;""),IF(OR(M434="",N(M434)&gt;=I434-0.005),"bezahlt","teilbezahlt"),IF(IF(K434="",FALSE,TODAY()&gt;K434),"überfällig","offen"))))</f>
        <v/>
      </c>
      <c r="P434" s="17">
        <f>IF(OR(F434="",K434=""),"",IF(AND(N(N434)&gt;0.005,TODAY()&gt;K434),TODAY()-K434,""))</f>
        <v/>
      </c>
      <c r="Q434" s="20">
        <f>IF(AND(A434="",F434=""),"",IF(A434="","Nummer fehlt",IF(COUNTIF($A$7:$A$506,A434)&gt;1,"Nummer doppelt",IF(AND(A434&gt;MIN($A$7:$A$506),COUNTIF($A$7:$A$506,A434-1)=0),"Lücke vor dieser Nummer",IF(C434="","Datum fehlt",IF(D434="","Kunde fehlt",IF(ISNA(MATCH(D434,Kunden!$A$6:$A$205,0)),"Kunde nicht in der Liste",IF(AND(M434&lt;&gt;"",L434=""),"Zahlungsdatum fehlt",""))))))))</f>
        <v/>
      </c>
      <c r="R434" s="13" t="n"/>
    </row>
    <row r="435">
      <c r="A435" s="10" t="n"/>
      <c r="B435" s="11">
        <f>IF(A435="","",Einstellungen!$B$4&amp;TEXT(A435,REPT("0",Einstellungen!$B$5)))</f>
        <v/>
      </c>
      <c r="C435" s="12" t="n"/>
      <c r="D435" s="13" t="n"/>
      <c r="E435" s="13" t="n"/>
      <c r="F435" s="14" t="n"/>
      <c r="G435" s="15" t="n"/>
      <c r="H435" s="16">
        <f>IF(F435="","",ROUND(F435*N(G435),2))</f>
        <v/>
      </c>
      <c r="I435" s="16">
        <f>IF(F435="","",F435+N(H435))</f>
        <v/>
      </c>
      <c r="J435" s="17">
        <f>IF(F435="","",IFERROR(IF(INDEX(Kunden!$D$6:$D$205,MATCH(D435,Kunden!$A$6:$A$205,0))="",Einstellungen!$B$6,INDEX(Kunden!$D$6:$D$205,MATCH(D435,Kunden!$A$6:$A$205,0))),Einstellungen!$B$6))</f>
        <v/>
      </c>
      <c r="K435" s="18">
        <f>IF(OR(F435="",C435=""),"",C435+J435)</f>
        <v/>
      </c>
      <c r="L435" s="12" t="n"/>
      <c r="M435" s="19" t="n"/>
      <c r="N435" s="16">
        <f>IF(F435="","",IF(O435="bezahlt",0,I435-N(M435)))</f>
        <v/>
      </c>
      <c r="O435" s="11">
        <f>IF(F435="","",IF(I435&lt;0,IF(OR(L435&lt;&gt;"",M435&lt;&gt;""),"bezahlt","Gutschrift"),IF(OR(L435&lt;&gt;"",M435&lt;&gt;""),IF(OR(M435="",N(M435)&gt;=I435-0.005),"bezahlt","teilbezahlt"),IF(IF(K435="",FALSE,TODAY()&gt;K435),"überfällig","offen"))))</f>
        <v/>
      </c>
      <c r="P435" s="17">
        <f>IF(OR(F435="",K435=""),"",IF(AND(N(N435)&gt;0.005,TODAY()&gt;K435),TODAY()-K435,""))</f>
        <v/>
      </c>
      <c r="Q435" s="20">
        <f>IF(AND(A435="",F435=""),"",IF(A435="","Nummer fehlt",IF(COUNTIF($A$7:$A$506,A435)&gt;1,"Nummer doppelt",IF(AND(A435&gt;MIN($A$7:$A$506),COUNTIF($A$7:$A$506,A435-1)=0),"Lücke vor dieser Nummer",IF(C435="","Datum fehlt",IF(D435="","Kunde fehlt",IF(ISNA(MATCH(D435,Kunden!$A$6:$A$205,0)),"Kunde nicht in der Liste",IF(AND(M435&lt;&gt;"",L435=""),"Zahlungsdatum fehlt",""))))))))</f>
        <v/>
      </c>
      <c r="R435" s="13" t="n"/>
    </row>
    <row r="436">
      <c r="A436" s="10" t="n"/>
      <c r="B436" s="11">
        <f>IF(A436="","",Einstellungen!$B$4&amp;TEXT(A436,REPT("0",Einstellungen!$B$5)))</f>
        <v/>
      </c>
      <c r="C436" s="12" t="n"/>
      <c r="D436" s="13" t="n"/>
      <c r="E436" s="13" t="n"/>
      <c r="F436" s="14" t="n"/>
      <c r="G436" s="15" t="n"/>
      <c r="H436" s="16">
        <f>IF(F436="","",ROUND(F436*N(G436),2))</f>
        <v/>
      </c>
      <c r="I436" s="16">
        <f>IF(F436="","",F436+N(H436))</f>
        <v/>
      </c>
      <c r="J436" s="17">
        <f>IF(F436="","",IFERROR(IF(INDEX(Kunden!$D$6:$D$205,MATCH(D436,Kunden!$A$6:$A$205,0))="",Einstellungen!$B$6,INDEX(Kunden!$D$6:$D$205,MATCH(D436,Kunden!$A$6:$A$205,0))),Einstellungen!$B$6))</f>
        <v/>
      </c>
      <c r="K436" s="18">
        <f>IF(OR(F436="",C436=""),"",C436+J436)</f>
        <v/>
      </c>
      <c r="L436" s="12" t="n"/>
      <c r="M436" s="19" t="n"/>
      <c r="N436" s="16">
        <f>IF(F436="","",IF(O436="bezahlt",0,I436-N(M436)))</f>
        <v/>
      </c>
      <c r="O436" s="11">
        <f>IF(F436="","",IF(I436&lt;0,IF(OR(L436&lt;&gt;"",M436&lt;&gt;""),"bezahlt","Gutschrift"),IF(OR(L436&lt;&gt;"",M436&lt;&gt;""),IF(OR(M436="",N(M436)&gt;=I436-0.005),"bezahlt","teilbezahlt"),IF(IF(K436="",FALSE,TODAY()&gt;K436),"überfällig","offen"))))</f>
        <v/>
      </c>
      <c r="P436" s="17">
        <f>IF(OR(F436="",K436=""),"",IF(AND(N(N436)&gt;0.005,TODAY()&gt;K436),TODAY()-K436,""))</f>
        <v/>
      </c>
      <c r="Q436" s="20">
        <f>IF(AND(A436="",F436=""),"",IF(A436="","Nummer fehlt",IF(COUNTIF($A$7:$A$506,A436)&gt;1,"Nummer doppelt",IF(AND(A436&gt;MIN($A$7:$A$506),COUNTIF($A$7:$A$506,A436-1)=0),"Lücke vor dieser Nummer",IF(C436="","Datum fehlt",IF(D436="","Kunde fehlt",IF(ISNA(MATCH(D436,Kunden!$A$6:$A$205,0)),"Kunde nicht in der Liste",IF(AND(M436&lt;&gt;"",L436=""),"Zahlungsdatum fehlt",""))))))))</f>
        <v/>
      </c>
      <c r="R436" s="13" t="n"/>
    </row>
    <row r="437">
      <c r="A437" s="10" t="n"/>
      <c r="B437" s="11">
        <f>IF(A437="","",Einstellungen!$B$4&amp;TEXT(A437,REPT("0",Einstellungen!$B$5)))</f>
        <v/>
      </c>
      <c r="C437" s="12" t="n"/>
      <c r="D437" s="13" t="n"/>
      <c r="E437" s="13" t="n"/>
      <c r="F437" s="14" t="n"/>
      <c r="G437" s="15" t="n"/>
      <c r="H437" s="16">
        <f>IF(F437="","",ROUND(F437*N(G437),2))</f>
        <v/>
      </c>
      <c r="I437" s="16">
        <f>IF(F437="","",F437+N(H437))</f>
        <v/>
      </c>
      <c r="J437" s="17">
        <f>IF(F437="","",IFERROR(IF(INDEX(Kunden!$D$6:$D$205,MATCH(D437,Kunden!$A$6:$A$205,0))="",Einstellungen!$B$6,INDEX(Kunden!$D$6:$D$205,MATCH(D437,Kunden!$A$6:$A$205,0))),Einstellungen!$B$6))</f>
        <v/>
      </c>
      <c r="K437" s="18">
        <f>IF(OR(F437="",C437=""),"",C437+J437)</f>
        <v/>
      </c>
      <c r="L437" s="12" t="n"/>
      <c r="M437" s="19" t="n"/>
      <c r="N437" s="16">
        <f>IF(F437="","",IF(O437="bezahlt",0,I437-N(M437)))</f>
        <v/>
      </c>
      <c r="O437" s="11">
        <f>IF(F437="","",IF(I437&lt;0,IF(OR(L437&lt;&gt;"",M437&lt;&gt;""),"bezahlt","Gutschrift"),IF(OR(L437&lt;&gt;"",M437&lt;&gt;""),IF(OR(M437="",N(M437)&gt;=I437-0.005),"bezahlt","teilbezahlt"),IF(IF(K437="",FALSE,TODAY()&gt;K437),"überfällig","offen"))))</f>
        <v/>
      </c>
      <c r="P437" s="17">
        <f>IF(OR(F437="",K437=""),"",IF(AND(N(N437)&gt;0.005,TODAY()&gt;K437),TODAY()-K437,""))</f>
        <v/>
      </c>
      <c r="Q437" s="20">
        <f>IF(AND(A437="",F437=""),"",IF(A437="","Nummer fehlt",IF(COUNTIF($A$7:$A$506,A437)&gt;1,"Nummer doppelt",IF(AND(A437&gt;MIN($A$7:$A$506),COUNTIF($A$7:$A$506,A437-1)=0),"Lücke vor dieser Nummer",IF(C437="","Datum fehlt",IF(D437="","Kunde fehlt",IF(ISNA(MATCH(D437,Kunden!$A$6:$A$205,0)),"Kunde nicht in der Liste",IF(AND(M437&lt;&gt;"",L437=""),"Zahlungsdatum fehlt",""))))))))</f>
        <v/>
      </c>
      <c r="R437" s="13" t="n"/>
    </row>
    <row r="438">
      <c r="A438" s="10" t="n"/>
      <c r="B438" s="11">
        <f>IF(A438="","",Einstellungen!$B$4&amp;TEXT(A438,REPT("0",Einstellungen!$B$5)))</f>
        <v/>
      </c>
      <c r="C438" s="12" t="n"/>
      <c r="D438" s="13" t="n"/>
      <c r="E438" s="13" t="n"/>
      <c r="F438" s="14" t="n"/>
      <c r="G438" s="15" t="n"/>
      <c r="H438" s="16">
        <f>IF(F438="","",ROUND(F438*N(G438),2))</f>
        <v/>
      </c>
      <c r="I438" s="16">
        <f>IF(F438="","",F438+N(H438))</f>
        <v/>
      </c>
      <c r="J438" s="17">
        <f>IF(F438="","",IFERROR(IF(INDEX(Kunden!$D$6:$D$205,MATCH(D438,Kunden!$A$6:$A$205,0))="",Einstellungen!$B$6,INDEX(Kunden!$D$6:$D$205,MATCH(D438,Kunden!$A$6:$A$205,0))),Einstellungen!$B$6))</f>
        <v/>
      </c>
      <c r="K438" s="18">
        <f>IF(OR(F438="",C438=""),"",C438+J438)</f>
        <v/>
      </c>
      <c r="L438" s="12" t="n"/>
      <c r="M438" s="19" t="n"/>
      <c r="N438" s="16">
        <f>IF(F438="","",IF(O438="bezahlt",0,I438-N(M438)))</f>
        <v/>
      </c>
      <c r="O438" s="11">
        <f>IF(F438="","",IF(I438&lt;0,IF(OR(L438&lt;&gt;"",M438&lt;&gt;""),"bezahlt","Gutschrift"),IF(OR(L438&lt;&gt;"",M438&lt;&gt;""),IF(OR(M438="",N(M438)&gt;=I438-0.005),"bezahlt","teilbezahlt"),IF(IF(K438="",FALSE,TODAY()&gt;K438),"überfällig","offen"))))</f>
        <v/>
      </c>
      <c r="P438" s="17">
        <f>IF(OR(F438="",K438=""),"",IF(AND(N(N438)&gt;0.005,TODAY()&gt;K438),TODAY()-K438,""))</f>
        <v/>
      </c>
      <c r="Q438" s="20">
        <f>IF(AND(A438="",F438=""),"",IF(A438="","Nummer fehlt",IF(COUNTIF($A$7:$A$506,A438)&gt;1,"Nummer doppelt",IF(AND(A438&gt;MIN($A$7:$A$506),COUNTIF($A$7:$A$506,A438-1)=0),"Lücke vor dieser Nummer",IF(C438="","Datum fehlt",IF(D438="","Kunde fehlt",IF(ISNA(MATCH(D438,Kunden!$A$6:$A$205,0)),"Kunde nicht in der Liste",IF(AND(M438&lt;&gt;"",L438=""),"Zahlungsdatum fehlt",""))))))))</f>
        <v/>
      </c>
      <c r="R438" s="13" t="n"/>
    </row>
    <row r="439">
      <c r="A439" s="10" t="n"/>
      <c r="B439" s="11">
        <f>IF(A439="","",Einstellungen!$B$4&amp;TEXT(A439,REPT("0",Einstellungen!$B$5)))</f>
        <v/>
      </c>
      <c r="C439" s="12" t="n"/>
      <c r="D439" s="13" t="n"/>
      <c r="E439" s="13" t="n"/>
      <c r="F439" s="14" t="n"/>
      <c r="G439" s="15" t="n"/>
      <c r="H439" s="16">
        <f>IF(F439="","",ROUND(F439*N(G439),2))</f>
        <v/>
      </c>
      <c r="I439" s="16">
        <f>IF(F439="","",F439+N(H439))</f>
        <v/>
      </c>
      <c r="J439" s="17">
        <f>IF(F439="","",IFERROR(IF(INDEX(Kunden!$D$6:$D$205,MATCH(D439,Kunden!$A$6:$A$205,0))="",Einstellungen!$B$6,INDEX(Kunden!$D$6:$D$205,MATCH(D439,Kunden!$A$6:$A$205,0))),Einstellungen!$B$6))</f>
        <v/>
      </c>
      <c r="K439" s="18">
        <f>IF(OR(F439="",C439=""),"",C439+J439)</f>
        <v/>
      </c>
      <c r="L439" s="12" t="n"/>
      <c r="M439" s="19" t="n"/>
      <c r="N439" s="16">
        <f>IF(F439="","",IF(O439="bezahlt",0,I439-N(M439)))</f>
        <v/>
      </c>
      <c r="O439" s="11">
        <f>IF(F439="","",IF(I439&lt;0,IF(OR(L439&lt;&gt;"",M439&lt;&gt;""),"bezahlt","Gutschrift"),IF(OR(L439&lt;&gt;"",M439&lt;&gt;""),IF(OR(M439="",N(M439)&gt;=I439-0.005),"bezahlt","teilbezahlt"),IF(IF(K439="",FALSE,TODAY()&gt;K439),"überfällig","offen"))))</f>
        <v/>
      </c>
      <c r="P439" s="17">
        <f>IF(OR(F439="",K439=""),"",IF(AND(N(N439)&gt;0.005,TODAY()&gt;K439),TODAY()-K439,""))</f>
        <v/>
      </c>
      <c r="Q439" s="20">
        <f>IF(AND(A439="",F439=""),"",IF(A439="","Nummer fehlt",IF(COUNTIF($A$7:$A$506,A439)&gt;1,"Nummer doppelt",IF(AND(A439&gt;MIN($A$7:$A$506),COUNTIF($A$7:$A$506,A439-1)=0),"Lücke vor dieser Nummer",IF(C439="","Datum fehlt",IF(D439="","Kunde fehlt",IF(ISNA(MATCH(D439,Kunden!$A$6:$A$205,0)),"Kunde nicht in der Liste",IF(AND(M439&lt;&gt;"",L439=""),"Zahlungsdatum fehlt",""))))))))</f>
        <v/>
      </c>
      <c r="R439" s="13" t="n"/>
    </row>
    <row r="440">
      <c r="A440" s="10" t="n"/>
      <c r="B440" s="11">
        <f>IF(A440="","",Einstellungen!$B$4&amp;TEXT(A440,REPT("0",Einstellungen!$B$5)))</f>
        <v/>
      </c>
      <c r="C440" s="12" t="n"/>
      <c r="D440" s="13" t="n"/>
      <c r="E440" s="13" t="n"/>
      <c r="F440" s="14" t="n"/>
      <c r="G440" s="15" t="n"/>
      <c r="H440" s="16">
        <f>IF(F440="","",ROUND(F440*N(G440),2))</f>
        <v/>
      </c>
      <c r="I440" s="16">
        <f>IF(F440="","",F440+N(H440))</f>
        <v/>
      </c>
      <c r="J440" s="17">
        <f>IF(F440="","",IFERROR(IF(INDEX(Kunden!$D$6:$D$205,MATCH(D440,Kunden!$A$6:$A$205,0))="",Einstellungen!$B$6,INDEX(Kunden!$D$6:$D$205,MATCH(D440,Kunden!$A$6:$A$205,0))),Einstellungen!$B$6))</f>
        <v/>
      </c>
      <c r="K440" s="18">
        <f>IF(OR(F440="",C440=""),"",C440+J440)</f>
        <v/>
      </c>
      <c r="L440" s="12" t="n"/>
      <c r="M440" s="19" t="n"/>
      <c r="N440" s="16">
        <f>IF(F440="","",IF(O440="bezahlt",0,I440-N(M440)))</f>
        <v/>
      </c>
      <c r="O440" s="11">
        <f>IF(F440="","",IF(I440&lt;0,IF(OR(L440&lt;&gt;"",M440&lt;&gt;""),"bezahlt","Gutschrift"),IF(OR(L440&lt;&gt;"",M440&lt;&gt;""),IF(OR(M440="",N(M440)&gt;=I440-0.005),"bezahlt","teilbezahlt"),IF(IF(K440="",FALSE,TODAY()&gt;K440),"überfällig","offen"))))</f>
        <v/>
      </c>
      <c r="P440" s="17">
        <f>IF(OR(F440="",K440=""),"",IF(AND(N(N440)&gt;0.005,TODAY()&gt;K440),TODAY()-K440,""))</f>
        <v/>
      </c>
      <c r="Q440" s="20">
        <f>IF(AND(A440="",F440=""),"",IF(A440="","Nummer fehlt",IF(COUNTIF($A$7:$A$506,A440)&gt;1,"Nummer doppelt",IF(AND(A440&gt;MIN($A$7:$A$506),COUNTIF($A$7:$A$506,A440-1)=0),"Lücke vor dieser Nummer",IF(C440="","Datum fehlt",IF(D440="","Kunde fehlt",IF(ISNA(MATCH(D440,Kunden!$A$6:$A$205,0)),"Kunde nicht in der Liste",IF(AND(M440&lt;&gt;"",L440=""),"Zahlungsdatum fehlt",""))))))))</f>
        <v/>
      </c>
      <c r="R440" s="13" t="n"/>
    </row>
    <row r="441">
      <c r="A441" s="10" t="n"/>
      <c r="B441" s="11">
        <f>IF(A441="","",Einstellungen!$B$4&amp;TEXT(A441,REPT("0",Einstellungen!$B$5)))</f>
        <v/>
      </c>
      <c r="C441" s="12" t="n"/>
      <c r="D441" s="13" t="n"/>
      <c r="E441" s="13" t="n"/>
      <c r="F441" s="14" t="n"/>
      <c r="G441" s="15" t="n"/>
      <c r="H441" s="16">
        <f>IF(F441="","",ROUND(F441*N(G441),2))</f>
        <v/>
      </c>
      <c r="I441" s="16">
        <f>IF(F441="","",F441+N(H441))</f>
        <v/>
      </c>
      <c r="J441" s="17">
        <f>IF(F441="","",IFERROR(IF(INDEX(Kunden!$D$6:$D$205,MATCH(D441,Kunden!$A$6:$A$205,0))="",Einstellungen!$B$6,INDEX(Kunden!$D$6:$D$205,MATCH(D441,Kunden!$A$6:$A$205,0))),Einstellungen!$B$6))</f>
        <v/>
      </c>
      <c r="K441" s="18">
        <f>IF(OR(F441="",C441=""),"",C441+J441)</f>
        <v/>
      </c>
      <c r="L441" s="12" t="n"/>
      <c r="M441" s="19" t="n"/>
      <c r="N441" s="16">
        <f>IF(F441="","",IF(O441="bezahlt",0,I441-N(M441)))</f>
        <v/>
      </c>
      <c r="O441" s="11">
        <f>IF(F441="","",IF(I441&lt;0,IF(OR(L441&lt;&gt;"",M441&lt;&gt;""),"bezahlt","Gutschrift"),IF(OR(L441&lt;&gt;"",M441&lt;&gt;""),IF(OR(M441="",N(M441)&gt;=I441-0.005),"bezahlt","teilbezahlt"),IF(IF(K441="",FALSE,TODAY()&gt;K441),"überfällig","offen"))))</f>
        <v/>
      </c>
      <c r="P441" s="17">
        <f>IF(OR(F441="",K441=""),"",IF(AND(N(N441)&gt;0.005,TODAY()&gt;K441),TODAY()-K441,""))</f>
        <v/>
      </c>
      <c r="Q441" s="20">
        <f>IF(AND(A441="",F441=""),"",IF(A441="","Nummer fehlt",IF(COUNTIF($A$7:$A$506,A441)&gt;1,"Nummer doppelt",IF(AND(A441&gt;MIN($A$7:$A$506),COUNTIF($A$7:$A$506,A441-1)=0),"Lücke vor dieser Nummer",IF(C441="","Datum fehlt",IF(D441="","Kunde fehlt",IF(ISNA(MATCH(D441,Kunden!$A$6:$A$205,0)),"Kunde nicht in der Liste",IF(AND(M441&lt;&gt;"",L441=""),"Zahlungsdatum fehlt",""))))))))</f>
        <v/>
      </c>
      <c r="R441" s="13" t="n"/>
    </row>
    <row r="442">
      <c r="A442" s="10" t="n"/>
      <c r="B442" s="11">
        <f>IF(A442="","",Einstellungen!$B$4&amp;TEXT(A442,REPT("0",Einstellungen!$B$5)))</f>
        <v/>
      </c>
      <c r="C442" s="12" t="n"/>
      <c r="D442" s="13" t="n"/>
      <c r="E442" s="13" t="n"/>
      <c r="F442" s="14" t="n"/>
      <c r="G442" s="15" t="n"/>
      <c r="H442" s="16">
        <f>IF(F442="","",ROUND(F442*N(G442),2))</f>
        <v/>
      </c>
      <c r="I442" s="16">
        <f>IF(F442="","",F442+N(H442))</f>
        <v/>
      </c>
      <c r="J442" s="17">
        <f>IF(F442="","",IFERROR(IF(INDEX(Kunden!$D$6:$D$205,MATCH(D442,Kunden!$A$6:$A$205,0))="",Einstellungen!$B$6,INDEX(Kunden!$D$6:$D$205,MATCH(D442,Kunden!$A$6:$A$205,0))),Einstellungen!$B$6))</f>
        <v/>
      </c>
      <c r="K442" s="18">
        <f>IF(OR(F442="",C442=""),"",C442+J442)</f>
        <v/>
      </c>
      <c r="L442" s="12" t="n"/>
      <c r="M442" s="19" t="n"/>
      <c r="N442" s="16">
        <f>IF(F442="","",IF(O442="bezahlt",0,I442-N(M442)))</f>
        <v/>
      </c>
      <c r="O442" s="11">
        <f>IF(F442="","",IF(I442&lt;0,IF(OR(L442&lt;&gt;"",M442&lt;&gt;""),"bezahlt","Gutschrift"),IF(OR(L442&lt;&gt;"",M442&lt;&gt;""),IF(OR(M442="",N(M442)&gt;=I442-0.005),"bezahlt","teilbezahlt"),IF(IF(K442="",FALSE,TODAY()&gt;K442),"überfällig","offen"))))</f>
        <v/>
      </c>
      <c r="P442" s="17">
        <f>IF(OR(F442="",K442=""),"",IF(AND(N(N442)&gt;0.005,TODAY()&gt;K442),TODAY()-K442,""))</f>
        <v/>
      </c>
      <c r="Q442" s="20">
        <f>IF(AND(A442="",F442=""),"",IF(A442="","Nummer fehlt",IF(COUNTIF($A$7:$A$506,A442)&gt;1,"Nummer doppelt",IF(AND(A442&gt;MIN($A$7:$A$506),COUNTIF($A$7:$A$506,A442-1)=0),"Lücke vor dieser Nummer",IF(C442="","Datum fehlt",IF(D442="","Kunde fehlt",IF(ISNA(MATCH(D442,Kunden!$A$6:$A$205,0)),"Kunde nicht in der Liste",IF(AND(M442&lt;&gt;"",L442=""),"Zahlungsdatum fehlt",""))))))))</f>
        <v/>
      </c>
      <c r="R442" s="13" t="n"/>
    </row>
    <row r="443">
      <c r="A443" s="10" t="n"/>
      <c r="B443" s="11">
        <f>IF(A443="","",Einstellungen!$B$4&amp;TEXT(A443,REPT("0",Einstellungen!$B$5)))</f>
        <v/>
      </c>
      <c r="C443" s="12" t="n"/>
      <c r="D443" s="13" t="n"/>
      <c r="E443" s="13" t="n"/>
      <c r="F443" s="14" t="n"/>
      <c r="G443" s="15" t="n"/>
      <c r="H443" s="16">
        <f>IF(F443="","",ROUND(F443*N(G443),2))</f>
        <v/>
      </c>
      <c r="I443" s="16">
        <f>IF(F443="","",F443+N(H443))</f>
        <v/>
      </c>
      <c r="J443" s="17">
        <f>IF(F443="","",IFERROR(IF(INDEX(Kunden!$D$6:$D$205,MATCH(D443,Kunden!$A$6:$A$205,0))="",Einstellungen!$B$6,INDEX(Kunden!$D$6:$D$205,MATCH(D443,Kunden!$A$6:$A$205,0))),Einstellungen!$B$6))</f>
        <v/>
      </c>
      <c r="K443" s="18">
        <f>IF(OR(F443="",C443=""),"",C443+J443)</f>
        <v/>
      </c>
      <c r="L443" s="12" t="n"/>
      <c r="M443" s="19" t="n"/>
      <c r="N443" s="16">
        <f>IF(F443="","",IF(O443="bezahlt",0,I443-N(M443)))</f>
        <v/>
      </c>
      <c r="O443" s="11">
        <f>IF(F443="","",IF(I443&lt;0,IF(OR(L443&lt;&gt;"",M443&lt;&gt;""),"bezahlt","Gutschrift"),IF(OR(L443&lt;&gt;"",M443&lt;&gt;""),IF(OR(M443="",N(M443)&gt;=I443-0.005),"bezahlt","teilbezahlt"),IF(IF(K443="",FALSE,TODAY()&gt;K443),"überfällig","offen"))))</f>
        <v/>
      </c>
      <c r="P443" s="17">
        <f>IF(OR(F443="",K443=""),"",IF(AND(N(N443)&gt;0.005,TODAY()&gt;K443),TODAY()-K443,""))</f>
        <v/>
      </c>
      <c r="Q443" s="20">
        <f>IF(AND(A443="",F443=""),"",IF(A443="","Nummer fehlt",IF(COUNTIF($A$7:$A$506,A443)&gt;1,"Nummer doppelt",IF(AND(A443&gt;MIN($A$7:$A$506),COUNTIF($A$7:$A$506,A443-1)=0),"Lücke vor dieser Nummer",IF(C443="","Datum fehlt",IF(D443="","Kunde fehlt",IF(ISNA(MATCH(D443,Kunden!$A$6:$A$205,0)),"Kunde nicht in der Liste",IF(AND(M443&lt;&gt;"",L443=""),"Zahlungsdatum fehlt",""))))))))</f>
        <v/>
      </c>
      <c r="R443" s="13" t="n"/>
    </row>
    <row r="444">
      <c r="A444" s="10" t="n"/>
      <c r="B444" s="11">
        <f>IF(A444="","",Einstellungen!$B$4&amp;TEXT(A444,REPT("0",Einstellungen!$B$5)))</f>
        <v/>
      </c>
      <c r="C444" s="12" t="n"/>
      <c r="D444" s="13" t="n"/>
      <c r="E444" s="13" t="n"/>
      <c r="F444" s="14" t="n"/>
      <c r="G444" s="15" t="n"/>
      <c r="H444" s="16">
        <f>IF(F444="","",ROUND(F444*N(G444),2))</f>
        <v/>
      </c>
      <c r="I444" s="16">
        <f>IF(F444="","",F444+N(H444))</f>
        <v/>
      </c>
      <c r="J444" s="17">
        <f>IF(F444="","",IFERROR(IF(INDEX(Kunden!$D$6:$D$205,MATCH(D444,Kunden!$A$6:$A$205,0))="",Einstellungen!$B$6,INDEX(Kunden!$D$6:$D$205,MATCH(D444,Kunden!$A$6:$A$205,0))),Einstellungen!$B$6))</f>
        <v/>
      </c>
      <c r="K444" s="18">
        <f>IF(OR(F444="",C444=""),"",C444+J444)</f>
        <v/>
      </c>
      <c r="L444" s="12" t="n"/>
      <c r="M444" s="19" t="n"/>
      <c r="N444" s="16">
        <f>IF(F444="","",IF(O444="bezahlt",0,I444-N(M444)))</f>
        <v/>
      </c>
      <c r="O444" s="11">
        <f>IF(F444="","",IF(I444&lt;0,IF(OR(L444&lt;&gt;"",M444&lt;&gt;""),"bezahlt","Gutschrift"),IF(OR(L444&lt;&gt;"",M444&lt;&gt;""),IF(OR(M444="",N(M444)&gt;=I444-0.005),"bezahlt","teilbezahlt"),IF(IF(K444="",FALSE,TODAY()&gt;K444),"überfällig","offen"))))</f>
        <v/>
      </c>
      <c r="P444" s="17">
        <f>IF(OR(F444="",K444=""),"",IF(AND(N(N444)&gt;0.005,TODAY()&gt;K444),TODAY()-K444,""))</f>
        <v/>
      </c>
      <c r="Q444" s="20">
        <f>IF(AND(A444="",F444=""),"",IF(A444="","Nummer fehlt",IF(COUNTIF($A$7:$A$506,A444)&gt;1,"Nummer doppelt",IF(AND(A444&gt;MIN($A$7:$A$506),COUNTIF($A$7:$A$506,A444-1)=0),"Lücke vor dieser Nummer",IF(C444="","Datum fehlt",IF(D444="","Kunde fehlt",IF(ISNA(MATCH(D444,Kunden!$A$6:$A$205,0)),"Kunde nicht in der Liste",IF(AND(M444&lt;&gt;"",L444=""),"Zahlungsdatum fehlt",""))))))))</f>
        <v/>
      </c>
      <c r="R444" s="13" t="n"/>
    </row>
    <row r="445">
      <c r="A445" s="10" t="n"/>
      <c r="B445" s="11">
        <f>IF(A445="","",Einstellungen!$B$4&amp;TEXT(A445,REPT("0",Einstellungen!$B$5)))</f>
        <v/>
      </c>
      <c r="C445" s="12" t="n"/>
      <c r="D445" s="13" t="n"/>
      <c r="E445" s="13" t="n"/>
      <c r="F445" s="14" t="n"/>
      <c r="G445" s="15" t="n"/>
      <c r="H445" s="16">
        <f>IF(F445="","",ROUND(F445*N(G445),2))</f>
        <v/>
      </c>
      <c r="I445" s="16">
        <f>IF(F445="","",F445+N(H445))</f>
        <v/>
      </c>
      <c r="J445" s="17">
        <f>IF(F445="","",IFERROR(IF(INDEX(Kunden!$D$6:$D$205,MATCH(D445,Kunden!$A$6:$A$205,0))="",Einstellungen!$B$6,INDEX(Kunden!$D$6:$D$205,MATCH(D445,Kunden!$A$6:$A$205,0))),Einstellungen!$B$6))</f>
        <v/>
      </c>
      <c r="K445" s="18">
        <f>IF(OR(F445="",C445=""),"",C445+J445)</f>
        <v/>
      </c>
      <c r="L445" s="12" t="n"/>
      <c r="M445" s="19" t="n"/>
      <c r="N445" s="16">
        <f>IF(F445="","",IF(O445="bezahlt",0,I445-N(M445)))</f>
        <v/>
      </c>
      <c r="O445" s="11">
        <f>IF(F445="","",IF(I445&lt;0,IF(OR(L445&lt;&gt;"",M445&lt;&gt;""),"bezahlt","Gutschrift"),IF(OR(L445&lt;&gt;"",M445&lt;&gt;""),IF(OR(M445="",N(M445)&gt;=I445-0.005),"bezahlt","teilbezahlt"),IF(IF(K445="",FALSE,TODAY()&gt;K445),"überfällig","offen"))))</f>
        <v/>
      </c>
      <c r="P445" s="17">
        <f>IF(OR(F445="",K445=""),"",IF(AND(N(N445)&gt;0.005,TODAY()&gt;K445),TODAY()-K445,""))</f>
        <v/>
      </c>
      <c r="Q445" s="20">
        <f>IF(AND(A445="",F445=""),"",IF(A445="","Nummer fehlt",IF(COUNTIF($A$7:$A$506,A445)&gt;1,"Nummer doppelt",IF(AND(A445&gt;MIN($A$7:$A$506),COUNTIF($A$7:$A$506,A445-1)=0),"Lücke vor dieser Nummer",IF(C445="","Datum fehlt",IF(D445="","Kunde fehlt",IF(ISNA(MATCH(D445,Kunden!$A$6:$A$205,0)),"Kunde nicht in der Liste",IF(AND(M445&lt;&gt;"",L445=""),"Zahlungsdatum fehlt",""))))))))</f>
        <v/>
      </c>
      <c r="R445" s="13" t="n"/>
    </row>
    <row r="446">
      <c r="A446" s="10" t="n"/>
      <c r="B446" s="11">
        <f>IF(A446="","",Einstellungen!$B$4&amp;TEXT(A446,REPT("0",Einstellungen!$B$5)))</f>
        <v/>
      </c>
      <c r="C446" s="12" t="n"/>
      <c r="D446" s="13" t="n"/>
      <c r="E446" s="13" t="n"/>
      <c r="F446" s="14" t="n"/>
      <c r="G446" s="15" t="n"/>
      <c r="H446" s="16">
        <f>IF(F446="","",ROUND(F446*N(G446),2))</f>
        <v/>
      </c>
      <c r="I446" s="16">
        <f>IF(F446="","",F446+N(H446))</f>
        <v/>
      </c>
      <c r="J446" s="17">
        <f>IF(F446="","",IFERROR(IF(INDEX(Kunden!$D$6:$D$205,MATCH(D446,Kunden!$A$6:$A$205,0))="",Einstellungen!$B$6,INDEX(Kunden!$D$6:$D$205,MATCH(D446,Kunden!$A$6:$A$205,0))),Einstellungen!$B$6))</f>
        <v/>
      </c>
      <c r="K446" s="18">
        <f>IF(OR(F446="",C446=""),"",C446+J446)</f>
        <v/>
      </c>
      <c r="L446" s="12" t="n"/>
      <c r="M446" s="19" t="n"/>
      <c r="N446" s="16">
        <f>IF(F446="","",IF(O446="bezahlt",0,I446-N(M446)))</f>
        <v/>
      </c>
      <c r="O446" s="11">
        <f>IF(F446="","",IF(I446&lt;0,IF(OR(L446&lt;&gt;"",M446&lt;&gt;""),"bezahlt","Gutschrift"),IF(OR(L446&lt;&gt;"",M446&lt;&gt;""),IF(OR(M446="",N(M446)&gt;=I446-0.005),"bezahlt","teilbezahlt"),IF(IF(K446="",FALSE,TODAY()&gt;K446),"überfällig","offen"))))</f>
        <v/>
      </c>
      <c r="P446" s="17">
        <f>IF(OR(F446="",K446=""),"",IF(AND(N(N446)&gt;0.005,TODAY()&gt;K446),TODAY()-K446,""))</f>
        <v/>
      </c>
      <c r="Q446" s="20">
        <f>IF(AND(A446="",F446=""),"",IF(A446="","Nummer fehlt",IF(COUNTIF($A$7:$A$506,A446)&gt;1,"Nummer doppelt",IF(AND(A446&gt;MIN($A$7:$A$506),COUNTIF($A$7:$A$506,A446-1)=0),"Lücke vor dieser Nummer",IF(C446="","Datum fehlt",IF(D446="","Kunde fehlt",IF(ISNA(MATCH(D446,Kunden!$A$6:$A$205,0)),"Kunde nicht in der Liste",IF(AND(M446&lt;&gt;"",L446=""),"Zahlungsdatum fehlt",""))))))))</f>
        <v/>
      </c>
      <c r="R446" s="13" t="n"/>
    </row>
    <row r="447">
      <c r="A447" s="10" t="n"/>
      <c r="B447" s="11">
        <f>IF(A447="","",Einstellungen!$B$4&amp;TEXT(A447,REPT("0",Einstellungen!$B$5)))</f>
        <v/>
      </c>
      <c r="C447" s="12" t="n"/>
      <c r="D447" s="13" t="n"/>
      <c r="E447" s="13" t="n"/>
      <c r="F447" s="14" t="n"/>
      <c r="G447" s="15" t="n"/>
      <c r="H447" s="16">
        <f>IF(F447="","",ROUND(F447*N(G447),2))</f>
        <v/>
      </c>
      <c r="I447" s="16">
        <f>IF(F447="","",F447+N(H447))</f>
        <v/>
      </c>
      <c r="J447" s="17">
        <f>IF(F447="","",IFERROR(IF(INDEX(Kunden!$D$6:$D$205,MATCH(D447,Kunden!$A$6:$A$205,0))="",Einstellungen!$B$6,INDEX(Kunden!$D$6:$D$205,MATCH(D447,Kunden!$A$6:$A$205,0))),Einstellungen!$B$6))</f>
        <v/>
      </c>
      <c r="K447" s="18">
        <f>IF(OR(F447="",C447=""),"",C447+J447)</f>
        <v/>
      </c>
      <c r="L447" s="12" t="n"/>
      <c r="M447" s="19" t="n"/>
      <c r="N447" s="16">
        <f>IF(F447="","",IF(O447="bezahlt",0,I447-N(M447)))</f>
        <v/>
      </c>
      <c r="O447" s="11">
        <f>IF(F447="","",IF(I447&lt;0,IF(OR(L447&lt;&gt;"",M447&lt;&gt;""),"bezahlt","Gutschrift"),IF(OR(L447&lt;&gt;"",M447&lt;&gt;""),IF(OR(M447="",N(M447)&gt;=I447-0.005),"bezahlt","teilbezahlt"),IF(IF(K447="",FALSE,TODAY()&gt;K447),"überfällig","offen"))))</f>
        <v/>
      </c>
      <c r="P447" s="17">
        <f>IF(OR(F447="",K447=""),"",IF(AND(N(N447)&gt;0.005,TODAY()&gt;K447),TODAY()-K447,""))</f>
        <v/>
      </c>
      <c r="Q447" s="20">
        <f>IF(AND(A447="",F447=""),"",IF(A447="","Nummer fehlt",IF(COUNTIF($A$7:$A$506,A447)&gt;1,"Nummer doppelt",IF(AND(A447&gt;MIN($A$7:$A$506),COUNTIF($A$7:$A$506,A447-1)=0),"Lücke vor dieser Nummer",IF(C447="","Datum fehlt",IF(D447="","Kunde fehlt",IF(ISNA(MATCH(D447,Kunden!$A$6:$A$205,0)),"Kunde nicht in der Liste",IF(AND(M447&lt;&gt;"",L447=""),"Zahlungsdatum fehlt",""))))))))</f>
        <v/>
      </c>
      <c r="R447" s="13" t="n"/>
    </row>
    <row r="448">
      <c r="A448" s="10" t="n"/>
      <c r="B448" s="11">
        <f>IF(A448="","",Einstellungen!$B$4&amp;TEXT(A448,REPT("0",Einstellungen!$B$5)))</f>
        <v/>
      </c>
      <c r="C448" s="12" t="n"/>
      <c r="D448" s="13" t="n"/>
      <c r="E448" s="13" t="n"/>
      <c r="F448" s="14" t="n"/>
      <c r="G448" s="15" t="n"/>
      <c r="H448" s="16">
        <f>IF(F448="","",ROUND(F448*N(G448),2))</f>
        <v/>
      </c>
      <c r="I448" s="16">
        <f>IF(F448="","",F448+N(H448))</f>
        <v/>
      </c>
      <c r="J448" s="17">
        <f>IF(F448="","",IFERROR(IF(INDEX(Kunden!$D$6:$D$205,MATCH(D448,Kunden!$A$6:$A$205,0))="",Einstellungen!$B$6,INDEX(Kunden!$D$6:$D$205,MATCH(D448,Kunden!$A$6:$A$205,0))),Einstellungen!$B$6))</f>
        <v/>
      </c>
      <c r="K448" s="18">
        <f>IF(OR(F448="",C448=""),"",C448+J448)</f>
        <v/>
      </c>
      <c r="L448" s="12" t="n"/>
      <c r="M448" s="19" t="n"/>
      <c r="N448" s="16">
        <f>IF(F448="","",IF(O448="bezahlt",0,I448-N(M448)))</f>
        <v/>
      </c>
      <c r="O448" s="11">
        <f>IF(F448="","",IF(I448&lt;0,IF(OR(L448&lt;&gt;"",M448&lt;&gt;""),"bezahlt","Gutschrift"),IF(OR(L448&lt;&gt;"",M448&lt;&gt;""),IF(OR(M448="",N(M448)&gt;=I448-0.005),"bezahlt","teilbezahlt"),IF(IF(K448="",FALSE,TODAY()&gt;K448),"überfällig","offen"))))</f>
        <v/>
      </c>
      <c r="P448" s="17">
        <f>IF(OR(F448="",K448=""),"",IF(AND(N(N448)&gt;0.005,TODAY()&gt;K448),TODAY()-K448,""))</f>
        <v/>
      </c>
      <c r="Q448" s="20">
        <f>IF(AND(A448="",F448=""),"",IF(A448="","Nummer fehlt",IF(COUNTIF($A$7:$A$506,A448)&gt;1,"Nummer doppelt",IF(AND(A448&gt;MIN($A$7:$A$506),COUNTIF($A$7:$A$506,A448-1)=0),"Lücke vor dieser Nummer",IF(C448="","Datum fehlt",IF(D448="","Kunde fehlt",IF(ISNA(MATCH(D448,Kunden!$A$6:$A$205,0)),"Kunde nicht in der Liste",IF(AND(M448&lt;&gt;"",L448=""),"Zahlungsdatum fehlt",""))))))))</f>
        <v/>
      </c>
      <c r="R448" s="13" t="n"/>
    </row>
    <row r="449">
      <c r="A449" s="10" t="n"/>
      <c r="B449" s="11">
        <f>IF(A449="","",Einstellungen!$B$4&amp;TEXT(A449,REPT("0",Einstellungen!$B$5)))</f>
        <v/>
      </c>
      <c r="C449" s="12" t="n"/>
      <c r="D449" s="13" t="n"/>
      <c r="E449" s="13" t="n"/>
      <c r="F449" s="14" t="n"/>
      <c r="G449" s="15" t="n"/>
      <c r="H449" s="16">
        <f>IF(F449="","",ROUND(F449*N(G449),2))</f>
        <v/>
      </c>
      <c r="I449" s="16">
        <f>IF(F449="","",F449+N(H449))</f>
        <v/>
      </c>
      <c r="J449" s="17">
        <f>IF(F449="","",IFERROR(IF(INDEX(Kunden!$D$6:$D$205,MATCH(D449,Kunden!$A$6:$A$205,0))="",Einstellungen!$B$6,INDEX(Kunden!$D$6:$D$205,MATCH(D449,Kunden!$A$6:$A$205,0))),Einstellungen!$B$6))</f>
        <v/>
      </c>
      <c r="K449" s="18">
        <f>IF(OR(F449="",C449=""),"",C449+J449)</f>
        <v/>
      </c>
      <c r="L449" s="12" t="n"/>
      <c r="M449" s="19" t="n"/>
      <c r="N449" s="16">
        <f>IF(F449="","",IF(O449="bezahlt",0,I449-N(M449)))</f>
        <v/>
      </c>
      <c r="O449" s="11">
        <f>IF(F449="","",IF(I449&lt;0,IF(OR(L449&lt;&gt;"",M449&lt;&gt;""),"bezahlt","Gutschrift"),IF(OR(L449&lt;&gt;"",M449&lt;&gt;""),IF(OR(M449="",N(M449)&gt;=I449-0.005),"bezahlt","teilbezahlt"),IF(IF(K449="",FALSE,TODAY()&gt;K449),"überfällig","offen"))))</f>
        <v/>
      </c>
      <c r="P449" s="17">
        <f>IF(OR(F449="",K449=""),"",IF(AND(N(N449)&gt;0.005,TODAY()&gt;K449),TODAY()-K449,""))</f>
        <v/>
      </c>
      <c r="Q449" s="20">
        <f>IF(AND(A449="",F449=""),"",IF(A449="","Nummer fehlt",IF(COUNTIF($A$7:$A$506,A449)&gt;1,"Nummer doppelt",IF(AND(A449&gt;MIN($A$7:$A$506),COUNTIF($A$7:$A$506,A449-1)=0),"Lücke vor dieser Nummer",IF(C449="","Datum fehlt",IF(D449="","Kunde fehlt",IF(ISNA(MATCH(D449,Kunden!$A$6:$A$205,0)),"Kunde nicht in der Liste",IF(AND(M449&lt;&gt;"",L449=""),"Zahlungsdatum fehlt",""))))))))</f>
        <v/>
      </c>
      <c r="R449" s="13" t="n"/>
    </row>
    <row r="450">
      <c r="A450" s="10" t="n"/>
      <c r="B450" s="11">
        <f>IF(A450="","",Einstellungen!$B$4&amp;TEXT(A450,REPT("0",Einstellungen!$B$5)))</f>
        <v/>
      </c>
      <c r="C450" s="12" t="n"/>
      <c r="D450" s="13" t="n"/>
      <c r="E450" s="13" t="n"/>
      <c r="F450" s="14" t="n"/>
      <c r="G450" s="15" t="n"/>
      <c r="H450" s="16">
        <f>IF(F450="","",ROUND(F450*N(G450),2))</f>
        <v/>
      </c>
      <c r="I450" s="16">
        <f>IF(F450="","",F450+N(H450))</f>
        <v/>
      </c>
      <c r="J450" s="17">
        <f>IF(F450="","",IFERROR(IF(INDEX(Kunden!$D$6:$D$205,MATCH(D450,Kunden!$A$6:$A$205,0))="",Einstellungen!$B$6,INDEX(Kunden!$D$6:$D$205,MATCH(D450,Kunden!$A$6:$A$205,0))),Einstellungen!$B$6))</f>
        <v/>
      </c>
      <c r="K450" s="18">
        <f>IF(OR(F450="",C450=""),"",C450+J450)</f>
        <v/>
      </c>
      <c r="L450" s="12" t="n"/>
      <c r="M450" s="19" t="n"/>
      <c r="N450" s="16">
        <f>IF(F450="","",IF(O450="bezahlt",0,I450-N(M450)))</f>
        <v/>
      </c>
      <c r="O450" s="11">
        <f>IF(F450="","",IF(I450&lt;0,IF(OR(L450&lt;&gt;"",M450&lt;&gt;""),"bezahlt","Gutschrift"),IF(OR(L450&lt;&gt;"",M450&lt;&gt;""),IF(OR(M450="",N(M450)&gt;=I450-0.005),"bezahlt","teilbezahlt"),IF(IF(K450="",FALSE,TODAY()&gt;K450),"überfällig","offen"))))</f>
        <v/>
      </c>
      <c r="P450" s="17">
        <f>IF(OR(F450="",K450=""),"",IF(AND(N(N450)&gt;0.005,TODAY()&gt;K450),TODAY()-K450,""))</f>
        <v/>
      </c>
      <c r="Q450" s="20">
        <f>IF(AND(A450="",F450=""),"",IF(A450="","Nummer fehlt",IF(COUNTIF($A$7:$A$506,A450)&gt;1,"Nummer doppelt",IF(AND(A450&gt;MIN($A$7:$A$506),COUNTIF($A$7:$A$506,A450-1)=0),"Lücke vor dieser Nummer",IF(C450="","Datum fehlt",IF(D450="","Kunde fehlt",IF(ISNA(MATCH(D450,Kunden!$A$6:$A$205,0)),"Kunde nicht in der Liste",IF(AND(M450&lt;&gt;"",L450=""),"Zahlungsdatum fehlt",""))))))))</f>
        <v/>
      </c>
      <c r="R450" s="13" t="n"/>
    </row>
    <row r="451">
      <c r="A451" s="10" t="n"/>
      <c r="B451" s="11">
        <f>IF(A451="","",Einstellungen!$B$4&amp;TEXT(A451,REPT("0",Einstellungen!$B$5)))</f>
        <v/>
      </c>
      <c r="C451" s="12" t="n"/>
      <c r="D451" s="13" t="n"/>
      <c r="E451" s="13" t="n"/>
      <c r="F451" s="14" t="n"/>
      <c r="G451" s="15" t="n"/>
      <c r="H451" s="16">
        <f>IF(F451="","",ROUND(F451*N(G451),2))</f>
        <v/>
      </c>
      <c r="I451" s="16">
        <f>IF(F451="","",F451+N(H451))</f>
        <v/>
      </c>
      <c r="J451" s="17">
        <f>IF(F451="","",IFERROR(IF(INDEX(Kunden!$D$6:$D$205,MATCH(D451,Kunden!$A$6:$A$205,0))="",Einstellungen!$B$6,INDEX(Kunden!$D$6:$D$205,MATCH(D451,Kunden!$A$6:$A$205,0))),Einstellungen!$B$6))</f>
        <v/>
      </c>
      <c r="K451" s="18">
        <f>IF(OR(F451="",C451=""),"",C451+J451)</f>
        <v/>
      </c>
      <c r="L451" s="12" t="n"/>
      <c r="M451" s="19" t="n"/>
      <c r="N451" s="16">
        <f>IF(F451="","",IF(O451="bezahlt",0,I451-N(M451)))</f>
        <v/>
      </c>
      <c r="O451" s="11">
        <f>IF(F451="","",IF(I451&lt;0,IF(OR(L451&lt;&gt;"",M451&lt;&gt;""),"bezahlt","Gutschrift"),IF(OR(L451&lt;&gt;"",M451&lt;&gt;""),IF(OR(M451="",N(M451)&gt;=I451-0.005),"bezahlt","teilbezahlt"),IF(IF(K451="",FALSE,TODAY()&gt;K451),"überfällig","offen"))))</f>
        <v/>
      </c>
      <c r="P451" s="17">
        <f>IF(OR(F451="",K451=""),"",IF(AND(N(N451)&gt;0.005,TODAY()&gt;K451),TODAY()-K451,""))</f>
        <v/>
      </c>
      <c r="Q451" s="20">
        <f>IF(AND(A451="",F451=""),"",IF(A451="","Nummer fehlt",IF(COUNTIF($A$7:$A$506,A451)&gt;1,"Nummer doppelt",IF(AND(A451&gt;MIN($A$7:$A$506),COUNTIF($A$7:$A$506,A451-1)=0),"Lücke vor dieser Nummer",IF(C451="","Datum fehlt",IF(D451="","Kunde fehlt",IF(ISNA(MATCH(D451,Kunden!$A$6:$A$205,0)),"Kunde nicht in der Liste",IF(AND(M451&lt;&gt;"",L451=""),"Zahlungsdatum fehlt",""))))))))</f>
        <v/>
      </c>
      <c r="R451" s="13" t="n"/>
    </row>
    <row r="452">
      <c r="A452" s="10" t="n"/>
      <c r="B452" s="11">
        <f>IF(A452="","",Einstellungen!$B$4&amp;TEXT(A452,REPT("0",Einstellungen!$B$5)))</f>
        <v/>
      </c>
      <c r="C452" s="12" t="n"/>
      <c r="D452" s="13" t="n"/>
      <c r="E452" s="13" t="n"/>
      <c r="F452" s="14" t="n"/>
      <c r="G452" s="15" t="n"/>
      <c r="H452" s="16">
        <f>IF(F452="","",ROUND(F452*N(G452),2))</f>
        <v/>
      </c>
      <c r="I452" s="16">
        <f>IF(F452="","",F452+N(H452))</f>
        <v/>
      </c>
      <c r="J452" s="17">
        <f>IF(F452="","",IFERROR(IF(INDEX(Kunden!$D$6:$D$205,MATCH(D452,Kunden!$A$6:$A$205,0))="",Einstellungen!$B$6,INDEX(Kunden!$D$6:$D$205,MATCH(D452,Kunden!$A$6:$A$205,0))),Einstellungen!$B$6))</f>
        <v/>
      </c>
      <c r="K452" s="18">
        <f>IF(OR(F452="",C452=""),"",C452+J452)</f>
        <v/>
      </c>
      <c r="L452" s="12" t="n"/>
      <c r="M452" s="19" t="n"/>
      <c r="N452" s="16">
        <f>IF(F452="","",IF(O452="bezahlt",0,I452-N(M452)))</f>
        <v/>
      </c>
      <c r="O452" s="11">
        <f>IF(F452="","",IF(I452&lt;0,IF(OR(L452&lt;&gt;"",M452&lt;&gt;""),"bezahlt","Gutschrift"),IF(OR(L452&lt;&gt;"",M452&lt;&gt;""),IF(OR(M452="",N(M452)&gt;=I452-0.005),"bezahlt","teilbezahlt"),IF(IF(K452="",FALSE,TODAY()&gt;K452),"überfällig","offen"))))</f>
        <v/>
      </c>
      <c r="P452" s="17">
        <f>IF(OR(F452="",K452=""),"",IF(AND(N(N452)&gt;0.005,TODAY()&gt;K452),TODAY()-K452,""))</f>
        <v/>
      </c>
      <c r="Q452" s="20">
        <f>IF(AND(A452="",F452=""),"",IF(A452="","Nummer fehlt",IF(COUNTIF($A$7:$A$506,A452)&gt;1,"Nummer doppelt",IF(AND(A452&gt;MIN($A$7:$A$506),COUNTIF($A$7:$A$506,A452-1)=0),"Lücke vor dieser Nummer",IF(C452="","Datum fehlt",IF(D452="","Kunde fehlt",IF(ISNA(MATCH(D452,Kunden!$A$6:$A$205,0)),"Kunde nicht in der Liste",IF(AND(M452&lt;&gt;"",L452=""),"Zahlungsdatum fehlt",""))))))))</f>
        <v/>
      </c>
      <c r="R452" s="13" t="n"/>
    </row>
    <row r="453">
      <c r="A453" s="10" t="n"/>
      <c r="B453" s="11">
        <f>IF(A453="","",Einstellungen!$B$4&amp;TEXT(A453,REPT("0",Einstellungen!$B$5)))</f>
        <v/>
      </c>
      <c r="C453" s="12" t="n"/>
      <c r="D453" s="13" t="n"/>
      <c r="E453" s="13" t="n"/>
      <c r="F453" s="14" t="n"/>
      <c r="G453" s="15" t="n"/>
      <c r="H453" s="16">
        <f>IF(F453="","",ROUND(F453*N(G453),2))</f>
        <v/>
      </c>
      <c r="I453" s="16">
        <f>IF(F453="","",F453+N(H453))</f>
        <v/>
      </c>
      <c r="J453" s="17">
        <f>IF(F453="","",IFERROR(IF(INDEX(Kunden!$D$6:$D$205,MATCH(D453,Kunden!$A$6:$A$205,0))="",Einstellungen!$B$6,INDEX(Kunden!$D$6:$D$205,MATCH(D453,Kunden!$A$6:$A$205,0))),Einstellungen!$B$6))</f>
        <v/>
      </c>
      <c r="K453" s="18">
        <f>IF(OR(F453="",C453=""),"",C453+J453)</f>
        <v/>
      </c>
      <c r="L453" s="12" t="n"/>
      <c r="M453" s="19" t="n"/>
      <c r="N453" s="16">
        <f>IF(F453="","",IF(O453="bezahlt",0,I453-N(M453)))</f>
        <v/>
      </c>
      <c r="O453" s="11">
        <f>IF(F453="","",IF(I453&lt;0,IF(OR(L453&lt;&gt;"",M453&lt;&gt;""),"bezahlt","Gutschrift"),IF(OR(L453&lt;&gt;"",M453&lt;&gt;""),IF(OR(M453="",N(M453)&gt;=I453-0.005),"bezahlt","teilbezahlt"),IF(IF(K453="",FALSE,TODAY()&gt;K453),"überfällig","offen"))))</f>
        <v/>
      </c>
      <c r="P453" s="17">
        <f>IF(OR(F453="",K453=""),"",IF(AND(N(N453)&gt;0.005,TODAY()&gt;K453),TODAY()-K453,""))</f>
        <v/>
      </c>
      <c r="Q453" s="20">
        <f>IF(AND(A453="",F453=""),"",IF(A453="","Nummer fehlt",IF(COUNTIF($A$7:$A$506,A453)&gt;1,"Nummer doppelt",IF(AND(A453&gt;MIN($A$7:$A$506),COUNTIF($A$7:$A$506,A453-1)=0),"Lücke vor dieser Nummer",IF(C453="","Datum fehlt",IF(D453="","Kunde fehlt",IF(ISNA(MATCH(D453,Kunden!$A$6:$A$205,0)),"Kunde nicht in der Liste",IF(AND(M453&lt;&gt;"",L453=""),"Zahlungsdatum fehlt",""))))))))</f>
        <v/>
      </c>
      <c r="R453" s="13" t="n"/>
    </row>
    <row r="454">
      <c r="A454" s="10" t="n"/>
      <c r="B454" s="11">
        <f>IF(A454="","",Einstellungen!$B$4&amp;TEXT(A454,REPT("0",Einstellungen!$B$5)))</f>
        <v/>
      </c>
      <c r="C454" s="12" t="n"/>
      <c r="D454" s="13" t="n"/>
      <c r="E454" s="13" t="n"/>
      <c r="F454" s="14" t="n"/>
      <c r="G454" s="15" t="n"/>
      <c r="H454" s="16">
        <f>IF(F454="","",ROUND(F454*N(G454),2))</f>
        <v/>
      </c>
      <c r="I454" s="16">
        <f>IF(F454="","",F454+N(H454))</f>
        <v/>
      </c>
      <c r="J454" s="17">
        <f>IF(F454="","",IFERROR(IF(INDEX(Kunden!$D$6:$D$205,MATCH(D454,Kunden!$A$6:$A$205,0))="",Einstellungen!$B$6,INDEX(Kunden!$D$6:$D$205,MATCH(D454,Kunden!$A$6:$A$205,0))),Einstellungen!$B$6))</f>
        <v/>
      </c>
      <c r="K454" s="18">
        <f>IF(OR(F454="",C454=""),"",C454+J454)</f>
        <v/>
      </c>
      <c r="L454" s="12" t="n"/>
      <c r="M454" s="19" t="n"/>
      <c r="N454" s="16">
        <f>IF(F454="","",IF(O454="bezahlt",0,I454-N(M454)))</f>
        <v/>
      </c>
      <c r="O454" s="11">
        <f>IF(F454="","",IF(I454&lt;0,IF(OR(L454&lt;&gt;"",M454&lt;&gt;""),"bezahlt","Gutschrift"),IF(OR(L454&lt;&gt;"",M454&lt;&gt;""),IF(OR(M454="",N(M454)&gt;=I454-0.005),"bezahlt","teilbezahlt"),IF(IF(K454="",FALSE,TODAY()&gt;K454),"überfällig","offen"))))</f>
        <v/>
      </c>
      <c r="P454" s="17">
        <f>IF(OR(F454="",K454=""),"",IF(AND(N(N454)&gt;0.005,TODAY()&gt;K454),TODAY()-K454,""))</f>
        <v/>
      </c>
      <c r="Q454" s="20">
        <f>IF(AND(A454="",F454=""),"",IF(A454="","Nummer fehlt",IF(COUNTIF($A$7:$A$506,A454)&gt;1,"Nummer doppelt",IF(AND(A454&gt;MIN($A$7:$A$506),COUNTIF($A$7:$A$506,A454-1)=0),"Lücke vor dieser Nummer",IF(C454="","Datum fehlt",IF(D454="","Kunde fehlt",IF(ISNA(MATCH(D454,Kunden!$A$6:$A$205,0)),"Kunde nicht in der Liste",IF(AND(M454&lt;&gt;"",L454=""),"Zahlungsdatum fehlt",""))))))))</f>
        <v/>
      </c>
      <c r="R454" s="13" t="n"/>
    </row>
    <row r="455">
      <c r="A455" s="10" t="n"/>
      <c r="B455" s="11">
        <f>IF(A455="","",Einstellungen!$B$4&amp;TEXT(A455,REPT("0",Einstellungen!$B$5)))</f>
        <v/>
      </c>
      <c r="C455" s="12" t="n"/>
      <c r="D455" s="13" t="n"/>
      <c r="E455" s="13" t="n"/>
      <c r="F455" s="14" t="n"/>
      <c r="G455" s="15" t="n"/>
      <c r="H455" s="16">
        <f>IF(F455="","",ROUND(F455*N(G455),2))</f>
        <v/>
      </c>
      <c r="I455" s="16">
        <f>IF(F455="","",F455+N(H455))</f>
        <v/>
      </c>
      <c r="J455" s="17">
        <f>IF(F455="","",IFERROR(IF(INDEX(Kunden!$D$6:$D$205,MATCH(D455,Kunden!$A$6:$A$205,0))="",Einstellungen!$B$6,INDEX(Kunden!$D$6:$D$205,MATCH(D455,Kunden!$A$6:$A$205,0))),Einstellungen!$B$6))</f>
        <v/>
      </c>
      <c r="K455" s="18">
        <f>IF(OR(F455="",C455=""),"",C455+J455)</f>
        <v/>
      </c>
      <c r="L455" s="12" t="n"/>
      <c r="M455" s="19" t="n"/>
      <c r="N455" s="16">
        <f>IF(F455="","",IF(O455="bezahlt",0,I455-N(M455)))</f>
        <v/>
      </c>
      <c r="O455" s="11">
        <f>IF(F455="","",IF(I455&lt;0,IF(OR(L455&lt;&gt;"",M455&lt;&gt;""),"bezahlt","Gutschrift"),IF(OR(L455&lt;&gt;"",M455&lt;&gt;""),IF(OR(M455="",N(M455)&gt;=I455-0.005),"bezahlt","teilbezahlt"),IF(IF(K455="",FALSE,TODAY()&gt;K455),"überfällig","offen"))))</f>
        <v/>
      </c>
      <c r="P455" s="17">
        <f>IF(OR(F455="",K455=""),"",IF(AND(N(N455)&gt;0.005,TODAY()&gt;K455),TODAY()-K455,""))</f>
        <v/>
      </c>
      <c r="Q455" s="20">
        <f>IF(AND(A455="",F455=""),"",IF(A455="","Nummer fehlt",IF(COUNTIF($A$7:$A$506,A455)&gt;1,"Nummer doppelt",IF(AND(A455&gt;MIN($A$7:$A$506),COUNTIF($A$7:$A$506,A455-1)=0),"Lücke vor dieser Nummer",IF(C455="","Datum fehlt",IF(D455="","Kunde fehlt",IF(ISNA(MATCH(D455,Kunden!$A$6:$A$205,0)),"Kunde nicht in der Liste",IF(AND(M455&lt;&gt;"",L455=""),"Zahlungsdatum fehlt",""))))))))</f>
        <v/>
      </c>
      <c r="R455" s="13" t="n"/>
    </row>
    <row r="456">
      <c r="A456" s="10" t="n"/>
      <c r="B456" s="11">
        <f>IF(A456="","",Einstellungen!$B$4&amp;TEXT(A456,REPT("0",Einstellungen!$B$5)))</f>
        <v/>
      </c>
      <c r="C456" s="12" t="n"/>
      <c r="D456" s="13" t="n"/>
      <c r="E456" s="13" t="n"/>
      <c r="F456" s="14" t="n"/>
      <c r="G456" s="15" t="n"/>
      <c r="H456" s="16">
        <f>IF(F456="","",ROUND(F456*N(G456),2))</f>
        <v/>
      </c>
      <c r="I456" s="16">
        <f>IF(F456="","",F456+N(H456))</f>
        <v/>
      </c>
      <c r="J456" s="17">
        <f>IF(F456="","",IFERROR(IF(INDEX(Kunden!$D$6:$D$205,MATCH(D456,Kunden!$A$6:$A$205,0))="",Einstellungen!$B$6,INDEX(Kunden!$D$6:$D$205,MATCH(D456,Kunden!$A$6:$A$205,0))),Einstellungen!$B$6))</f>
        <v/>
      </c>
      <c r="K456" s="18">
        <f>IF(OR(F456="",C456=""),"",C456+J456)</f>
        <v/>
      </c>
      <c r="L456" s="12" t="n"/>
      <c r="M456" s="19" t="n"/>
      <c r="N456" s="16">
        <f>IF(F456="","",IF(O456="bezahlt",0,I456-N(M456)))</f>
        <v/>
      </c>
      <c r="O456" s="11">
        <f>IF(F456="","",IF(I456&lt;0,IF(OR(L456&lt;&gt;"",M456&lt;&gt;""),"bezahlt","Gutschrift"),IF(OR(L456&lt;&gt;"",M456&lt;&gt;""),IF(OR(M456="",N(M456)&gt;=I456-0.005),"bezahlt","teilbezahlt"),IF(IF(K456="",FALSE,TODAY()&gt;K456),"überfällig","offen"))))</f>
        <v/>
      </c>
      <c r="P456" s="17">
        <f>IF(OR(F456="",K456=""),"",IF(AND(N(N456)&gt;0.005,TODAY()&gt;K456),TODAY()-K456,""))</f>
        <v/>
      </c>
      <c r="Q456" s="20">
        <f>IF(AND(A456="",F456=""),"",IF(A456="","Nummer fehlt",IF(COUNTIF($A$7:$A$506,A456)&gt;1,"Nummer doppelt",IF(AND(A456&gt;MIN($A$7:$A$506),COUNTIF($A$7:$A$506,A456-1)=0),"Lücke vor dieser Nummer",IF(C456="","Datum fehlt",IF(D456="","Kunde fehlt",IF(ISNA(MATCH(D456,Kunden!$A$6:$A$205,0)),"Kunde nicht in der Liste",IF(AND(M456&lt;&gt;"",L456=""),"Zahlungsdatum fehlt",""))))))))</f>
        <v/>
      </c>
      <c r="R456" s="13" t="n"/>
    </row>
    <row r="457">
      <c r="A457" s="10" t="n"/>
      <c r="B457" s="11">
        <f>IF(A457="","",Einstellungen!$B$4&amp;TEXT(A457,REPT("0",Einstellungen!$B$5)))</f>
        <v/>
      </c>
      <c r="C457" s="12" t="n"/>
      <c r="D457" s="13" t="n"/>
      <c r="E457" s="13" t="n"/>
      <c r="F457" s="14" t="n"/>
      <c r="G457" s="15" t="n"/>
      <c r="H457" s="16">
        <f>IF(F457="","",ROUND(F457*N(G457),2))</f>
        <v/>
      </c>
      <c r="I457" s="16">
        <f>IF(F457="","",F457+N(H457))</f>
        <v/>
      </c>
      <c r="J457" s="17">
        <f>IF(F457="","",IFERROR(IF(INDEX(Kunden!$D$6:$D$205,MATCH(D457,Kunden!$A$6:$A$205,0))="",Einstellungen!$B$6,INDEX(Kunden!$D$6:$D$205,MATCH(D457,Kunden!$A$6:$A$205,0))),Einstellungen!$B$6))</f>
        <v/>
      </c>
      <c r="K457" s="18">
        <f>IF(OR(F457="",C457=""),"",C457+J457)</f>
        <v/>
      </c>
      <c r="L457" s="12" t="n"/>
      <c r="M457" s="19" t="n"/>
      <c r="N457" s="16">
        <f>IF(F457="","",IF(O457="bezahlt",0,I457-N(M457)))</f>
        <v/>
      </c>
      <c r="O457" s="11">
        <f>IF(F457="","",IF(I457&lt;0,IF(OR(L457&lt;&gt;"",M457&lt;&gt;""),"bezahlt","Gutschrift"),IF(OR(L457&lt;&gt;"",M457&lt;&gt;""),IF(OR(M457="",N(M457)&gt;=I457-0.005),"bezahlt","teilbezahlt"),IF(IF(K457="",FALSE,TODAY()&gt;K457),"überfällig","offen"))))</f>
        <v/>
      </c>
      <c r="P457" s="17">
        <f>IF(OR(F457="",K457=""),"",IF(AND(N(N457)&gt;0.005,TODAY()&gt;K457),TODAY()-K457,""))</f>
        <v/>
      </c>
      <c r="Q457" s="20">
        <f>IF(AND(A457="",F457=""),"",IF(A457="","Nummer fehlt",IF(COUNTIF($A$7:$A$506,A457)&gt;1,"Nummer doppelt",IF(AND(A457&gt;MIN($A$7:$A$506),COUNTIF($A$7:$A$506,A457-1)=0),"Lücke vor dieser Nummer",IF(C457="","Datum fehlt",IF(D457="","Kunde fehlt",IF(ISNA(MATCH(D457,Kunden!$A$6:$A$205,0)),"Kunde nicht in der Liste",IF(AND(M457&lt;&gt;"",L457=""),"Zahlungsdatum fehlt",""))))))))</f>
        <v/>
      </c>
      <c r="R457" s="13" t="n"/>
    </row>
    <row r="458">
      <c r="A458" s="10" t="n"/>
      <c r="B458" s="11">
        <f>IF(A458="","",Einstellungen!$B$4&amp;TEXT(A458,REPT("0",Einstellungen!$B$5)))</f>
        <v/>
      </c>
      <c r="C458" s="12" t="n"/>
      <c r="D458" s="13" t="n"/>
      <c r="E458" s="13" t="n"/>
      <c r="F458" s="14" t="n"/>
      <c r="G458" s="15" t="n"/>
      <c r="H458" s="16">
        <f>IF(F458="","",ROUND(F458*N(G458),2))</f>
        <v/>
      </c>
      <c r="I458" s="16">
        <f>IF(F458="","",F458+N(H458))</f>
        <v/>
      </c>
      <c r="J458" s="17">
        <f>IF(F458="","",IFERROR(IF(INDEX(Kunden!$D$6:$D$205,MATCH(D458,Kunden!$A$6:$A$205,0))="",Einstellungen!$B$6,INDEX(Kunden!$D$6:$D$205,MATCH(D458,Kunden!$A$6:$A$205,0))),Einstellungen!$B$6))</f>
        <v/>
      </c>
      <c r="K458" s="18">
        <f>IF(OR(F458="",C458=""),"",C458+J458)</f>
        <v/>
      </c>
      <c r="L458" s="12" t="n"/>
      <c r="M458" s="19" t="n"/>
      <c r="N458" s="16">
        <f>IF(F458="","",IF(O458="bezahlt",0,I458-N(M458)))</f>
        <v/>
      </c>
      <c r="O458" s="11">
        <f>IF(F458="","",IF(I458&lt;0,IF(OR(L458&lt;&gt;"",M458&lt;&gt;""),"bezahlt","Gutschrift"),IF(OR(L458&lt;&gt;"",M458&lt;&gt;""),IF(OR(M458="",N(M458)&gt;=I458-0.005),"bezahlt","teilbezahlt"),IF(IF(K458="",FALSE,TODAY()&gt;K458),"überfällig","offen"))))</f>
        <v/>
      </c>
      <c r="P458" s="17">
        <f>IF(OR(F458="",K458=""),"",IF(AND(N(N458)&gt;0.005,TODAY()&gt;K458),TODAY()-K458,""))</f>
        <v/>
      </c>
      <c r="Q458" s="20">
        <f>IF(AND(A458="",F458=""),"",IF(A458="","Nummer fehlt",IF(COUNTIF($A$7:$A$506,A458)&gt;1,"Nummer doppelt",IF(AND(A458&gt;MIN($A$7:$A$506),COUNTIF($A$7:$A$506,A458-1)=0),"Lücke vor dieser Nummer",IF(C458="","Datum fehlt",IF(D458="","Kunde fehlt",IF(ISNA(MATCH(D458,Kunden!$A$6:$A$205,0)),"Kunde nicht in der Liste",IF(AND(M458&lt;&gt;"",L458=""),"Zahlungsdatum fehlt",""))))))))</f>
        <v/>
      </c>
      <c r="R458" s="13" t="n"/>
    </row>
    <row r="459">
      <c r="A459" s="10" t="n"/>
      <c r="B459" s="11">
        <f>IF(A459="","",Einstellungen!$B$4&amp;TEXT(A459,REPT("0",Einstellungen!$B$5)))</f>
        <v/>
      </c>
      <c r="C459" s="12" t="n"/>
      <c r="D459" s="13" t="n"/>
      <c r="E459" s="13" t="n"/>
      <c r="F459" s="14" t="n"/>
      <c r="G459" s="15" t="n"/>
      <c r="H459" s="16">
        <f>IF(F459="","",ROUND(F459*N(G459),2))</f>
        <v/>
      </c>
      <c r="I459" s="16">
        <f>IF(F459="","",F459+N(H459))</f>
        <v/>
      </c>
      <c r="J459" s="17">
        <f>IF(F459="","",IFERROR(IF(INDEX(Kunden!$D$6:$D$205,MATCH(D459,Kunden!$A$6:$A$205,0))="",Einstellungen!$B$6,INDEX(Kunden!$D$6:$D$205,MATCH(D459,Kunden!$A$6:$A$205,0))),Einstellungen!$B$6))</f>
        <v/>
      </c>
      <c r="K459" s="18">
        <f>IF(OR(F459="",C459=""),"",C459+J459)</f>
        <v/>
      </c>
      <c r="L459" s="12" t="n"/>
      <c r="M459" s="19" t="n"/>
      <c r="N459" s="16">
        <f>IF(F459="","",IF(O459="bezahlt",0,I459-N(M459)))</f>
        <v/>
      </c>
      <c r="O459" s="11">
        <f>IF(F459="","",IF(I459&lt;0,IF(OR(L459&lt;&gt;"",M459&lt;&gt;""),"bezahlt","Gutschrift"),IF(OR(L459&lt;&gt;"",M459&lt;&gt;""),IF(OR(M459="",N(M459)&gt;=I459-0.005),"bezahlt","teilbezahlt"),IF(IF(K459="",FALSE,TODAY()&gt;K459),"überfällig","offen"))))</f>
        <v/>
      </c>
      <c r="P459" s="17">
        <f>IF(OR(F459="",K459=""),"",IF(AND(N(N459)&gt;0.005,TODAY()&gt;K459),TODAY()-K459,""))</f>
        <v/>
      </c>
      <c r="Q459" s="20">
        <f>IF(AND(A459="",F459=""),"",IF(A459="","Nummer fehlt",IF(COUNTIF($A$7:$A$506,A459)&gt;1,"Nummer doppelt",IF(AND(A459&gt;MIN($A$7:$A$506),COUNTIF($A$7:$A$506,A459-1)=0),"Lücke vor dieser Nummer",IF(C459="","Datum fehlt",IF(D459="","Kunde fehlt",IF(ISNA(MATCH(D459,Kunden!$A$6:$A$205,0)),"Kunde nicht in der Liste",IF(AND(M459&lt;&gt;"",L459=""),"Zahlungsdatum fehlt",""))))))))</f>
        <v/>
      </c>
      <c r="R459" s="13" t="n"/>
    </row>
    <row r="460">
      <c r="A460" s="10" t="n"/>
      <c r="B460" s="11">
        <f>IF(A460="","",Einstellungen!$B$4&amp;TEXT(A460,REPT("0",Einstellungen!$B$5)))</f>
        <v/>
      </c>
      <c r="C460" s="12" t="n"/>
      <c r="D460" s="13" t="n"/>
      <c r="E460" s="13" t="n"/>
      <c r="F460" s="14" t="n"/>
      <c r="G460" s="15" t="n"/>
      <c r="H460" s="16">
        <f>IF(F460="","",ROUND(F460*N(G460),2))</f>
        <v/>
      </c>
      <c r="I460" s="16">
        <f>IF(F460="","",F460+N(H460))</f>
        <v/>
      </c>
      <c r="J460" s="17">
        <f>IF(F460="","",IFERROR(IF(INDEX(Kunden!$D$6:$D$205,MATCH(D460,Kunden!$A$6:$A$205,0))="",Einstellungen!$B$6,INDEX(Kunden!$D$6:$D$205,MATCH(D460,Kunden!$A$6:$A$205,0))),Einstellungen!$B$6))</f>
        <v/>
      </c>
      <c r="K460" s="18">
        <f>IF(OR(F460="",C460=""),"",C460+J460)</f>
        <v/>
      </c>
      <c r="L460" s="12" t="n"/>
      <c r="M460" s="19" t="n"/>
      <c r="N460" s="16">
        <f>IF(F460="","",IF(O460="bezahlt",0,I460-N(M460)))</f>
        <v/>
      </c>
      <c r="O460" s="11">
        <f>IF(F460="","",IF(I460&lt;0,IF(OR(L460&lt;&gt;"",M460&lt;&gt;""),"bezahlt","Gutschrift"),IF(OR(L460&lt;&gt;"",M460&lt;&gt;""),IF(OR(M460="",N(M460)&gt;=I460-0.005),"bezahlt","teilbezahlt"),IF(IF(K460="",FALSE,TODAY()&gt;K460),"überfällig","offen"))))</f>
        <v/>
      </c>
      <c r="P460" s="17">
        <f>IF(OR(F460="",K460=""),"",IF(AND(N(N460)&gt;0.005,TODAY()&gt;K460),TODAY()-K460,""))</f>
        <v/>
      </c>
      <c r="Q460" s="20">
        <f>IF(AND(A460="",F460=""),"",IF(A460="","Nummer fehlt",IF(COUNTIF($A$7:$A$506,A460)&gt;1,"Nummer doppelt",IF(AND(A460&gt;MIN($A$7:$A$506),COUNTIF($A$7:$A$506,A460-1)=0),"Lücke vor dieser Nummer",IF(C460="","Datum fehlt",IF(D460="","Kunde fehlt",IF(ISNA(MATCH(D460,Kunden!$A$6:$A$205,0)),"Kunde nicht in der Liste",IF(AND(M460&lt;&gt;"",L460=""),"Zahlungsdatum fehlt",""))))))))</f>
        <v/>
      </c>
      <c r="R460" s="13" t="n"/>
    </row>
    <row r="461">
      <c r="A461" s="10" t="n"/>
      <c r="B461" s="11">
        <f>IF(A461="","",Einstellungen!$B$4&amp;TEXT(A461,REPT("0",Einstellungen!$B$5)))</f>
        <v/>
      </c>
      <c r="C461" s="12" t="n"/>
      <c r="D461" s="13" t="n"/>
      <c r="E461" s="13" t="n"/>
      <c r="F461" s="14" t="n"/>
      <c r="G461" s="15" t="n"/>
      <c r="H461" s="16">
        <f>IF(F461="","",ROUND(F461*N(G461),2))</f>
        <v/>
      </c>
      <c r="I461" s="16">
        <f>IF(F461="","",F461+N(H461))</f>
        <v/>
      </c>
      <c r="J461" s="17">
        <f>IF(F461="","",IFERROR(IF(INDEX(Kunden!$D$6:$D$205,MATCH(D461,Kunden!$A$6:$A$205,0))="",Einstellungen!$B$6,INDEX(Kunden!$D$6:$D$205,MATCH(D461,Kunden!$A$6:$A$205,0))),Einstellungen!$B$6))</f>
        <v/>
      </c>
      <c r="K461" s="18">
        <f>IF(OR(F461="",C461=""),"",C461+J461)</f>
        <v/>
      </c>
      <c r="L461" s="12" t="n"/>
      <c r="M461" s="19" t="n"/>
      <c r="N461" s="16">
        <f>IF(F461="","",IF(O461="bezahlt",0,I461-N(M461)))</f>
        <v/>
      </c>
      <c r="O461" s="11">
        <f>IF(F461="","",IF(I461&lt;0,IF(OR(L461&lt;&gt;"",M461&lt;&gt;""),"bezahlt","Gutschrift"),IF(OR(L461&lt;&gt;"",M461&lt;&gt;""),IF(OR(M461="",N(M461)&gt;=I461-0.005),"bezahlt","teilbezahlt"),IF(IF(K461="",FALSE,TODAY()&gt;K461),"überfällig","offen"))))</f>
        <v/>
      </c>
      <c r="P461" s="17">
        <f>IF(OR(F461="",K461=""),"",IF(AND(N(N461)&gt;0.005,TODAY()&gt;K461),TODAY()-K461,""))</f>
        <v/>
      </c>
      <c r="Q461" s="20">
        <f>IF(AND(A461="",F461=""),"",IF(A461="","Nummer fehlt",IF(COUNTIF($A$7:$A$506,A461)&gt;1,"Nummer doppelt",IF(AND(A461&gt;MIN($A$7:$A$506),COUNTIF($A$7:$A$506,A461-1)=0),"Lücke vor dieser Nummer",IF(C461="","Datum fehlt",IF(D461="","Kunde fehlt",IF(ISNA(MATCH(D461,Kunden!$A$6:$A$205,0)),"Kunde nicht in der Liste",IF(AND(M461&lt;&gt;"",L461=""),"Zahlungsdatum fehlt",""))))))))</f>
        <v/>
      </c>
      <c r="R461" s="13" t="n"/>
    </row>
    <row r="462">
      <c r="A462" s="10" t="n"/>
      <c r="B462" s="11">
        <f>IF(A462="","",Einstellungen!$B$4&amp;TEXT(A462,REPT("0",Einstellungen!$B$5)))</f>
        <v/>
      </c>
      <c r="C462" s="12" t="n"/>
      <c r="D462" s="13" t="n"/>
      <c r="E462" s="13" t="n"/>
      <c r="F462" s="14" t="n"/>
      <c r="G462" s="15" t="n"/>
      <c r="H462" s="16">
        <f>IF(F462="","",ROUND(F462*N(G462),2))</f>
        <v/>
      </c>
      <c r="I462" s="16">
        <f>IF(F462="","",F462+N(H462))</f>
        <v/>
      </c>
      <c r="J462" s="17">
        <f>IF(F462="","",IFERROR(IF(INDEX(Kunden!$D$6:$D$205,MATCH(D462,Kunden!$A$6:$A$205,0))="",Einstellungen!$B$6,INDEX(Kunden!$D$6:$D$205,MATCH(D462,Kunden!$A$6:$A$205,0))),Einstellungen!$B$6))</f>
        <v/>
      </c>
      <c r="K462" s="18">
        <f>IF(OR(F462="",C462=""),"",C462+J462)</f>
        <v/>
      </c>
      <c r="L462" s="12" t="n"/>
      <c r="M462" s="19" t="n"/>
      <c r="N462" s="16">
        <f>IF(F462="","",IF(O462="bezahlt",0,I462-N(M462)))</f>
        <v/>
      </c>
      <c r="O462" s="11">
        <f>IF(F462="","",IF(I462&lt;0,IF(OR(L462&lt;&gt;"",M462&lt;&gt;""),"bezahlt","Gutschrift"),IF(OR(L462&lt;&gt;"",M462&lt;&gt;""),IF(OR(M462="",N(M462)&gt;=I462-0.005),"bezahlt","teilbezahlt"),IF(IF(K462="",FALSE,TODAY()&gt;K462),"überfällig","offen"))))</f>
        <v/>
      </c>
      <c r="P462" s="17">
        <f>IF(OR(F462="",K462=""),"",IF(AND(N(N462)&gt;0.005,TODAY()&gt;K462),TODAY()-K462,""))</f>
        <v/>
      </c>
      <c r="Q462" s="20">
        <f>IF(AND(A462="",F462=""),"",IF(A462="","Nummer fehlt",IF(COUNTIF($A$7:$A$506,A462)&gt;1,"Nummer doppelt",IF(AND(A462&gt;MIN($A$7:$A$506),COUNTIF($A$7:$A$506,A462-1)=0),"Lücke vor dieser Nummer",IF(C462="","Datum fehlt",IF(D462="","Kunde fehlt",IF(ISNA(MATCH(D462,Kunden!$A$6:$A$205,0)),"Kunde nicht in der Liste",IF(AND(M462&lt;&gt;"",L462=""),"Zahlungsdatum fehlt",""))))))))</f>
        <v/>
      </c>
      <c r="R462" s="13" t="n"/>
    </row>
    <row r="463">
      <c r="A463" s="10" t="n"/>
      <c r="B463" s="11">
        <f>IF(A463="","",Einstellungen!$B$4&amp;TEXT(A463,REPT("0",Einstellungen!$B$5)))</f>
        <v/>
      </c>
      <c r="C463" s="12" t="n"/>
      <c r="D463" s="13" t="n"/>
      <c r="E463" s="13" t="n"/>
      <c r="F463" s="14" t="n"/>
      <c r="G463" s="15" t="n"/>
      <c r="H463" s="16">
        <f>IF(F463="","",ROUND(F463*N(G463),2))</f>
        <v/>
      </c>
      <c r="I463" s="16">
        <f>IF(F463="","",F463+N(H463))</f>
        <v/>
      </c>
      <c r="J463" s="17">
        <f>IF(F463="","",IFERROR(IF(INDEX(Kunden!$D$6:$D$205,MATCH(D463,Kunden!$A$6:$A$205,0))="",Einstellungen!$B$6,INDEX(Kunden!$D$6:$D$205,MATCH(D463,Kunden!$A$6:$A$205,0))),Einstellungen!$B$6))</f>
        <v/>
      </c>
      <c r="K463" s="18">
        <f>IF(OR(F463="",C463=""),"",C463+J463)</f>
        <v/>
      </c>
      <c r="L463" s="12" t="n"/>
      <c r="M463" s="19" t="n"/>
      <c r="N463" s="16">
        <f>IF(F463="","",IF(O463="bezahlt",0,I463-N(M463)))</f>
        <v/>
      </c>
      <c r="O463" s="11">
        <f>IF(F463="","",IF(I463&lt;0,IF(OR(L463&lt;&gt;"",M463&lt;&gt;""),"bezahlt","Gutschrift"),IF(OR(L463&lt;&gt;"",M463&lt;&gt;""),IF(OR(M463="",N(M463)&gt;=I463-0.005),"bezahlt","teilbezahlt"),IF(IF(K463="",FALSE,TODAY()&gt;K463),"überfällig","offen"))))</f>
        <v/>
      </c>
      <c r="P463" s="17">
        <f>IF(OR(F463="",K463=""),"",IF(AND(N(N463)&gt;0.005,TODAY()&gt;K463),TODAY()-K463,""))</f>
        <v/>
      </c>
      <c r="Q463" s="20">
        <f>IF(AND(A463="",F463=""),"",IF(A463="","Nummer fehlt",IF(COUNTIF($A$7:$A$506,A463)&gt;1,"Nummer doppelt",IF(AND(A463&gt;MIN($A$7:$A$506),COUNTIF($A$7:$A$506,A463-1)=0),"Lücke vor dieser Nummer",IF(C463="","Datum fehlt",IF(D463="","Kunde fehlt",IF(ISNA(MATCH(D463,Kunden!$A$6:$A$205,0)),"Kunde nicht in der Liste",IF(AND(M463&lt;&gt;"",L463=""),"Zahlungsdatum fehlt",""))))))))</f>
        <v/>
      </c>
      <c r="R463" s="13" t="n"/>
    </row>
    <row r="464">
      <c r="A464" s="10" t="n"/>
      <c r="B464" s="11">
        <f>IF(A464="","",Einstellungen!$B$4&amp;TEXT(A464,REPT("0",Einstellungen!$B$5)))</f>
        <v/>
      </c>
      <c r="C464" s="12" t="n"/>
      <c r="D464" s="13" t="n"/>
      <c r="E464" s="13" t="n"/>
      <c r="F464" s="14" t="n"/>
      <c r="G464" s="15" t="n"/>
      <c r="H464" s="16">
        <f>IF(F464="","",ROUND(F464*N(G464),2))</f>
        <v/>
      </c>
      <c r="I464" s="16">
        <f>IF(F464="","",F464+N(H464))</f>
        <v/>
      </c>
      <c r="J464" s="17">
        <f>IF(F464="","",IFERROR(IF(INDEX(Kunden!$D$6:$D$205,MATCH(D464,Kunden!$A$6:$A$205,0))="",Einstellungen!$B$6,INDEX(Kunden!$D$6:$D$205,MATCH(D464,Kunden!$A$6:$A$205,0))),Einstellungen!$B$6))</f>
        <v/>
      </c>
      <c r="K464" s="18">
        <f>IF(OR(F464="",C464=""),"",C464+J464)</f>
        <v/>
      </c>
      <c r="L464" s="12" t="n"/>
      <c r="M464" s="19" t="n"/>
      <c r="N464" s="16">
        <f>IF(F464="","",IF(O464="bezahlt",0,I464-N(M464)))</f>
        <v/>
      </c>
      <c r="O464" s="11">
        <f>IF(F464="","",IF(I464&lt;0,IF(OR(L464&lt;&gt;"",M464&lt;&gt;""),"bezahlt","Gutschrift"),IF(OR(L464&lt;&gt;"",M464&lt;&gt;""),IF(OR(M464="",N(M464)&gt;=I464-0.005),"bezahlt","teilbezahlt"),IF(IF(K464="",FALSE,TODAY()&gt;K464),"überfällig","offen"))))</f>
        <v/>
      </c>
      <c r="P464" s="17">
        <f>IF(OR(F464="",K464=""),"",IF(AND(N(N464)&gt;0.005,TODAY()&gt;K464),TODAY()-K464,""))</f>
        <v/>
      </c>
      <c r="Q464" s="20">
        <f>IF(AND(A464="",F464=""),"",IF(A464="","Nummer fehlt",IF(COUNTIF($A$7:$A$506,A464)&gt;1,"Nummer doppelt",IF(AND(A464&gt;MIN($A$7:$A$506),COUNTIF($A$7:$A$506,A464-1)=0),"Lücke vor dieser Nummer",IF(C464="","Datum fehlt",IF(D464="","Kunde fehlt",IF(ISNA(MATCH(D464,Kunden!$A$6:$A$205,0)),"Kunde nicht in der Liste",IF(AND(M464&lt;&gt;"",L464=""),"Zahlungsdatum fehlt",""))))))))</f>
        <v/>
      </c>
      <c r="R464" s="13" t="n"/>
    </row>
    <row r="465">
      <c r="A465" s="10" t="n"/>
      <c r="B465" s="11">
        <f>IF(A465="","",Einstellungen!$B$4&amp;TEXT(A465,REPT("0",Einstellungen!$B$5)))</f>
        <v/>
      </c>
      <c r="C465" s="12" t="n"/>
      <c r="D465" s="13" t="n"/>
      <c r="E465" s="13" t="n"/>
      <c r="F465" s="14" t="n"/>
      <c r="G465" s="15" t="n"/>
      <c r="H465" s="16">
        <f>IF(F465="","",ROUND(F465*N(G465),2))</f>
        <v/>
      </c>
      <c r="I465" s="16">
        <f>IF(F465="","",F465+N(H465))</f>
        <v/>
      </c>
      <c r="J465" s="17">
        <f>IF(F465="","",IFERROR(IF(INDEX(Kunden!$D$6:$D$205,MATCH(D465,Kunden!$A$6:$A$205,0))="",Einstellungen!$B$6,INDEX(Kunden!$D$6:$D$205,MATCH(D465,Kunden!$A$6:$A$205,0))),Einstellungen!$B$6))</f>
        <v/>
      </c>
      <c r="K465" s="18">
        <f>IF(OR(F465="",C465=""),"",C465+J465)</f>
        <v/>
      </c>
      <c r="L465" s="12" t="n"/>
      <c r="M465" s="19" t="n"/>
      <c r="N465" s="16">
        <f>IF(F465="","",IF(O465="bezahlt",0,I465-N(M465)))</f>
        <v/>
      </c>
      <c r="O465" s="11">
        <f>IF(F465="","",IF(I465&lt;0,IF(OR(L465&lt;&gt;"",M465&lt;&gt;""),"bezahlt","Gutschrift"),IF(OR(L465&lt;&gt;"",M465&lt;&gt;""),IF(OR(M465="",N(M465)&gt;=I465-0.005),"bezahlt","teilbezahlt"),IF(IF(K465="",FALSE,TODAY()&gt;K465),"überfällig","offen"))))</f>
        <v/>
      </c>
      <c r="P465" s="17">
        <f>IF(OR(F465="",K465=""),"",IF(AND(N(N465)&gt;0.005,TODAY()&gt;K465),TODAY()-K465,""))</f>
        <v/>
      </c>
      <c r="Q465" s="20">
        <f>IF(AND(A465="",F465=""),"",IF(A465="","Nummer fehlt",IF(COUNTIF($A$7:$A$506,A465)&gt;1,"Nummer doppelt",IF(AND(A465&gt;MIN($A$7:$A$506),COUNTIF($A$7:$A$506,A465-1)=0),"Lücke vor dieser Nummer",IF(C465="","Datum fehlt",IF(D465="","Kunde fehlt",IF(ISNA(MATCH(D465,Kunden!$A$6:$A$205,0)),"Kunde nicht in der Liste",IF(AND(M465&lt;&gt;"",L465=""),"Zahlungsdatum fehlt",""))))))))</f>
        <v/>
      </c>
      <c r="R465" s="13" t="n"/>
    </row>
    <row r="466">
      <c r="A466" s="10" t="n"/>
      <c r="B466" s="11">
        <f>IF(A466="","",Einstellungen!$B$4&amp;TEXT(A466,REPT("0",Einstellungen!$B$5)))</f>
        <v/>
      </c>
      <c r="C466" s="12" t="n"/>
      <c r="D466" s="13" t="n"/>
      <c r="E466" s="13" t="n"/>
      <c r="F466" s="14" t="n"/>
      <c r="G466" s="15" t="n"/>
      <c r="H466" s="16">
        <f>IF(F466="","",ROUND(F466*N(G466),2))</f>
        <v/>
      </c>
      <c r="I466" s="16">
        <f>IF(F466="","",F466+N(H466))</f>
        <v/>
      </c>
      <c r="J466" s="17">
        <f>IF(F466="","",IFERROR(IF(INDEX(Kunden!$D$6:$D$205,MATCH(D466,Kunden!$A$6:$A$205,0))="",Einstellungen!$B$6,INDEX(Kunden!$D$6:$D$205,MATCH(D466,Kunden!$A$6:$A$205,0))),Einstellungen!$B$6))</f>
        <v/>
      </c>
      <c r="K466" s="18">
        <f>IF(OR(F466="",C466=""),"",C466+J466)</f>
        <v/>
      </c>
      <c r="L466" s="12" t="n"/>
      <c r="M466" s="19" t="n"/>
      <c r="N466" s="16">
        <f>IF(F466="","",IF(O466="bezahlt",0,I466-N(M466)))</f>
        <v/>
      </c>
      <c r="O466" s="11">
        <f>IF(F466="","",IF(I466&lt;0,IF(OR(L466&lt;&gt;"",M466&lt;&gt;""),"bezahlt","Gutschrift"),IF(OR(L466&lt;&gt;"",M466&lt;&gt;""),IF(OR(M466="",N(M466)&gt;=I466-0.005),"bezahlt","teilbezahlt"),IF(IF(K466="",FALSE,TODAY()&gt;K466),"überfällig","offen"))))</f>
        <v/>
      </c>
      <c r="P466" s="17">
        <f>IF(OR(F466="",K466=""),"",IF(AND(N(N466)&gt;0.005,TODAY()&gt;K466),TODAY()-K466,""))</f>
        <v/>
      </c>
      <c r="Q466" s="20">
        <f>IF(AND(A466="",F466=""),"",IF(A466="","Nummer fehlt",IF(COUNTIF($A$7:$A$506,A466)&gt;1,"Nummer doppelt",IF(AND(A466&gt;MIN($A$7:$A$506),COUNTIF($A$7:$A$506,A466-1)=0),"Lücke vor dieser Nummer",IF(C466="","Datum fehlt",IF(D466="","Kunde fehlt",IF(ISNA(MATCH(D466,Kunden!$A$6:$A$205,0)),"Kunde nicht in der Liste",IF(AND(M466&lt;&gt;"",L466=""),"Zahlungsdatum fehlt",""))))))))</f>
        <v/>
      </c>
      <c r="R466" s="13" t="n"/>
    </row>
    <row r="467">
      <c r="A467" s="10" t="n"/>
      <c r="B467" s="11">
        <f>IF(A467="","",Einstellungen!$B$4&amp;TEXT(A467,REPT("0",Einstellungen!$B$5)))</f>
        <v/>
      </c>
      <c r="C467" s="12" t="n"/>
      <c r="D467" s="13" t="n"/>
      <c r="E467" s="13" t="n"/>
      <c r="F467" s="14" t="n"/>
      <c r="G467" s="15" t="n"/>
      <c r="H467" s="16">
        <f>IF(F467="","",ROUND(F467*N(G467),2))</f>
        <v/>
      </c>
      <c r="I467" s="16">
        <f>IF(F467="","",F467+N(H467))</f>
        <v/>
      </c>
      <c r="J467" s="17">
        <f>IF(F467="","",IFERROR(IF(INDEX(Kunden!$D$6:$D$205,MATCH(D467,Kunden!$A$6:$A$205,0))="",Einstellungen!$B$6,INDEX(Kunden!$D$6:$D$205,MATCH(D467,Kunden!$A$6:$A$205,0))),Einstellungen!$B$6))</f>
        <v/>
      </c>
      <c r="K467" s="18">
        <f>IF(OR(F467="",C467=""),"",C467+J467)</f>
        <v/>
      </c>
      <c r="L467" s="12" t="n"/>
      <c r="M467" s="19" t="n"/>
      <c r="N467" s="16">
        <f>IF(F467="","",IF(O467="bezahlt",0,I467-N(M467)))</f>
        <v/>
      </c>
      <c r="O467" s="11">
        <f>IF(F467="","",IF(I467&lt;0,IF(OR(L467&lt;&gt;"",M467&lt;&gt;""),"bezahlt","Gutschrift"),IF(OR(L467&lt;&gt;"",M467&lt;&gt;""),IF(OR(M467="",N(M467)&gt;=I467-0.005),"bezahlt","teilbezahlt"),IF(IF(K467="",FALSE,TODAY()&gt;K467),"überfällig","offen"))))</f>
        <v/>
      </c>
      <c r="P467" s="17">
        <f>IF(OR(F467="",K467=""),"",IF(AND(N(N467)&gt;0.005,TODAY()&gt;K467),TODAY()-K467,""))</f>
        <v/>
      </c>
      <c r="Q467" s="20">
        <f>IF(AND(A467="",F467=""),"",IF(A467="","Nummer fehlt",IF(COUNTIF($A$7:$A$506,A467)&gt;1,"Nummer doppelt",IF(AND(A467&gt;MIN($A$7:$A$506),COUNTIF($A$7:$A$506,A467-1)=0),"Lücke vor dieser Nummer",IF(C467="","Datum fehlt",IF(D467="","Kunde fehlt",IF(ISNA(MATCH(D467,Kunden!$A$6:$A$205,0)),"Kunde nicht in der Liste",IF(AND(M467&lt;&gt;"",L467=""),"Zahlungsdatum fehlt",""))))))))</f>
        <v/>
      </c>
      <c r="R467" s="13" t="n"/>
    </row>
    <row r="468">
      <c r="A468" s="10" t="n"/>
      <c r="B468" s="11">
        <f>IF(A468="","",Einstellungen!$B$4&amp;TEXT(A468,REPT("0",Einstellungen!$B$5)))</f>
        <v/>
      </c>
      <c r="C468" s="12" t="n"/>
      <c r="D468" s="13" t="n"/>
      <c r="E468" s="13" t="n"/>
      <c r="F468" s="14" t="n"/>
      <c r="G468" s="15" t="n"/>
      <c r="H468" s="16">
        <f>IF(F468="","",ROUND(F468*N(G468),2))</f>
        <v/>
      </c>
      <c r="I468" s="16">
        <f>IF(F468="","",F468+N(H468))</f>
        <v/>
      </c>
      <c r="J468" s="17">
        <f>IF(F468="","",IFERROR(IF(INDEX(Kunden!$D$6:$D$205,MATCH(D468,Kunden!$A$6:$A$205,0))="",Einstellungen!$B$6,INDEX(Kunden!$D$6:$D$205,MATCH(D468,Kunden!$A$6:$A$205,0))),Einstellungen!$B$6))</f>
        <v/>
      </c>
      <c r="K468" s="18">
        <f>IF(OR(F468="",C468=""),"",C468+J468)</f>
        <v/>
      </c>
      <c r="L468" s="12" t="n"/>
      <c r="M468" s="19" t="n"/>
      <c r="N468" s="16">
        <f>IF(F468="","",IF(O468="bezahlt",0,I468-N(M468)))</f>
        <v/>
      </c>
      <c r="O468" s="11">
        <f>IF(F468="","",IF(I468&lt;0,IF(OR(L468&lt;&gt;"",M468&lt;&gt;""),"bezahlt","Gutschrift"),IF(OR(L468&lt;&gt;"",M468&lt;&gt;""),IF(OR(M468="",N(M468)&gt;=I468-0.005),"bezahlt","teilbezahlt"),IF(IF(K468="",FALSE,TODAY()&gt;K468),"überfällig","offen"))))</f>
        <v/>
      </c>
      <c r="P468" s="17">
        <f>IF(OR(F468="",K468=""),"",IF(AND(N(N468)&gt;0.005,TODAY()&gt;K468),TODAY()-K468,""))</f>
        <v/>
      </c>
      <c r="Q468" s="20">
        <f>IF(AND(A468="",F468=""),"",IF(A468="","Nummer fehlt",IF(COUNTIF($A$7:$A$506,A468)&gt;1,"Nummer doppelt",IF(AND(A468&gt;MIN($A$7:$A$506),COUNTIF($A$7:$A$506,A468-1)=0),"Lücke vor dieser Nummer",IF(C468="","Datum fehlt",IF(D468="","Kunde fehlt",IF(ISNA(MATCH(D468,Kunden!$A$6:$A$205,0)),"Kunde nicht in der Liste",IF(AND(M468&lt;&gt;"",L468=""),"Zahlungsdatum fehlt",""))))))))</f>
        <v/>
      </c>
      <c r="R468" s="13" t="n"/>
    </row>
    <row r="469">
      <c r="A469" s="10" t="n"/>
      <c r="B469" s="11">
        <f>IF(A469="","",Einstellungen!$B$4&amp;TEXT(A469,REPT("0",Einstellungen!$B$5)))</f>
        <v/>
      </c>
      <c r="C469" s="12" t="n"/>
      <c r="D469" s="13" t="n"/>
      <c r="E469" s="13" t="n"/>
      <c r="F469" s="14" t="n"/>
      <c r="G469" s="15" t="n"/>
      <c r="H469" s="16">
        <f>IF(F469="","",ROUND(F469*N(G469),2))</f>
        <v/>
      </c>
      <c r="I469" s="16">
        <f>IF(F469="","",F469+N(H469))</f>
        <v/>
      </c>
      <c r="J469" s="17">
        <f>IF(F469="","",IFERROR(IF(INDEX(Kunden!$D$6:$D$205,MATCH(D469,Kunden!$A$6:$A$205,0))="",Einstellungen!$B$6,INDEX(Kunden!$D$6:$D$205,MATCH(D469,Kunden!$A$6:$A$205,0))),Einstellungen!$B$6))</f>
        <v/>
      </c>
      <c r="K469" s="18">
        <f>IF(OR(F469="",C469=""),"",C469+J469)</f>
        <v/>
      </c>
      <c r="L469" s="12" t="n"/>
      <c r="M469" s="19" t="n"/>
      <c r="N469" s="16">
        <f>IF(F469="","",IF(O469="bezahlt",0,I469-N(M469)))</f>
        <v/>
      </c>
      <c r="O469" s="11">
        <f>IF(F469="","",IF(I469&lt;0,IF(OR(L469&lt;&gt;"",M469&lt;&gt;""),"bezahlt","Gutschrift"),IF(OR(L469&lt;&gt;"",M469&lt;&gt;""),IF(OR(M469="",N(M469)&gt;=I469-0.005),"bezahlt","teilbezahlt"),IF(IF(K469="",FALSE,TODAY()&gt;K469),"überfällig","offen"))))</f>
        <v/>
      </c>
      <c r="P469" s="17">
        <f>IF(OR(F469="",K469=""),"",IF(AND(N(N469)&gt;0.005,TODAY()&gt;K469),TODAY()-K469,""))</f>
        <v/>
      </c>
      <c r="Q469" s="20">
        <f>IF(AND(A469="",F469=""),"",IF(A469="","Nummer fehlt",IF(COUNTIF($A$7:$A$506,A469)&gt;1,"Nummer doppelt",IF(AND(A469&gt;MIN($A$7:$A$506),COUNTIF($A$7:$A$506,A469-1)=0),"Lücke vor dieser Nummer",IF(C469="","Datum fehlt",IF(D469="","Kunde fehlt",IF(ISNA(MATCH(D469,Kunden!$A$6:$A$205,0)),"Kunde nicht in der Liste",IF(AND(M469&lt;&gt;"",L469=""),"Zahlungsdatum fehlt",""))))))))</f>
        <v/>
      </c>
      <c r="R469" s="13" t="n"/>
    </row>
    <row r="470">
      <c r="A470" s="10" t="n"/>
      <c r="B470" s="11">
        <f>IF(A470="","",Einstellungen!$B$4&amp;TEXT(A470,REPT("0",Einstellungen!$B$5)))</f>
        <v/>
      </c>
      <c r="C470" s="12" t="n"/>
      <c r="D470" s="13" t="n"/>
      <c r="E470" s="13" t="n"/>
      <c r="F470" s="14" t="n"/>
      <c r="G470" s="15" t="n"/>
      <c r="H470" s="16">
        <f>IF(F470="","",ROUND(F470*N(G470),2))</f>
        <v/>
      </c>
      <c r="I470" s="16">
        <f>IF(F470="","",F470+N(H470))</f>
        <v/>
      </c>
      <c r="J470" s="17">
        <f>IF(F470="","",IFERROR(IF(INDEX(Kunden!$D$6:$D$205,MATCH(D470,Kunden!$A$6:$A$205,0))="",Einstellungen!$B$6,INDEX(Kunden!$D$6:$D$205,MATCH(D470,Kunden!$A$6:$A$205,0))),Einstellungen!$B$6))</f>
        <v/>
      </c>
      <c r="K470" s="18">
        <f>IF(OR(F470="",C470=""),"",C470+J470)</f>
        <v/>
      </c>
      <c r="L470" s="12" t="n"/>
      <c r="M470" s="19" t="n"/>
      <c r="N470" s="16">
        <f>IF(F470="","",IF(O470="bezahlt",0,I470-N(M470)))</f>
        <v/>
      </c>
      <c r="O470" s="11">
        <f>IF(F470="","",IF(I470&lt;0,IF(OR(L470&lt;&gt;"",M470&lt;&gt;""),"bezahlt","Gutschrift"),IF(OR(L470&lt;&gt;"",M470&lt;&gt;""),IF(OR(M470="",N(M470)&gt;=I470-0.005),"bezahlt","teilbezahlt"),IF(IF(K470="",FALSE,TODAY()&gt;K470),"überfällig","offen"))))</f>
        <v/>
      </c>
      <c r="P470" s="17">
        <f>IF(OR(F470="",K470=""),"",IF(AND(N(N470)&gt;0.005,TODAY()&gt;K470),TODAY()-K470,""))</f>
        <v/>
      </c>
      <c r="Q470" s="20">
        <f>IF(AND(A470="",F470=""),"",IF(A470="","Nummer fehlt",IF(COUNTIF($A$7:$A$506,A470)&gt;1,"Nummer doppelt",IF(AND(A470&gt;MIN($A$7:$A$506),COUNTIF($A$7:$A$506,A470-1)=0),"Lücke vor dieser Nummer",IF(C470="","Datum fehlt",IF(D470="","Kunde fehlt",IF(ISNA(MATCH(D470,Kunden!$A$6:$A$205,0)),"Kunde nicht in der Liste",IF(AND(M470&lt;&gt;"",L470=""),"Zahlungsdatum fehlt",""))))))))</f>
        <v/>
      </c>
      <c r="R470" s="13" t="n"/>
    </row>
    <row r="471">
      <c r="A471" s="10" t="n"/>
      <c r="B471" s="11">
        <f>IF(A471="","",Einstellungen!$B$4&amp;TEXT(A471,REPT("0",Einstellungen!$B$5)))</f>
        <v/>
      </c>
      <c r="C471" s="12" t="n"/>
      <c r="D471" s="13" t="n"/>
      <c r="E471" s="13" t="n"/>
      <c r="F471" s="14" t="n"/>
      <c r="G471" s="15" t="n"/>
      <c r="H471" s="16">
        <f>IF(F471="","",ROUND(F471*N(G471),2))</f>
        <v/>
      </c>
      <c r="I471" s="16">
        <f>IF(F471="","",F471+N(H471))</f>
        <v/>
      </c>
      <c r="J471" s="17">
        <f>IF(F471="","",IFERROR(IF(INDEX(Kunden!$D$6:$D$205,MATCH(D471,Kunden!$A$6:$A$205,0))="",Einstellungen!$B$6,INDEX(Kunden!$D$6:$D$205,MATCH(D471,Kunden!$A$6:$A$205,0))),Einstellungen!$B$6))</f>
        <v/>
      </c>
      <c r="K471" s="18">
        <f>IF(OR(F471="",C471=""),"",C471+J471)</f>
        <v/>
      </c>
      <c r="L471" s="12" t="n"/>
      <c r="M471" s="19" t="n"/>
      <c r="N471" s="16">
        <f>IF(F471="","",IF(O471="bezahlt",0,I471-N(M471)))</f>
        <v/>
      </c>
      <c r="O471" s="11">
        <f>IF(F471="","",IF(I471&lt;0,IF(OR(L471&lt;&gt;"",M471&lt;&gt;""),"bezahlt","Gutschrift"),IF(OR(L471&lt;&gt;"",M471&lt;&gt;""),IF(OR(M471="",N(M471)&gt;=I471-0.005),"bezahlt","teilbezahlt"),IF(IF(K471="",FALSE,TODAY()&gt;K471),"überfällig","offen"))))</f>
        <v/>
      </c>
      <c r="P471" s="17">
        <f>IF(OR(F471="",K471=""),"",IF(AND(N(N471)&gt;0.005,TODAY()&gt;K471),TODAY()-K471,""))</f>
        <v/>
      </c>
      <c r="Q471" s="20">
        <f>IF(AND(A471="",F471=""),"",IF(A471="","Nummer fehlt",IF(COUNTIF($A$7:$A$506,A471)&gt;1,"Nummer doppelt",IF(AND(A471&gt;MIN($A$7:$A$506),COUNTIF($A$7:$A$506,A471-1)=0),"Lücke vor dieser Nummer",IF(C471="","Datum fehlt",IF(D471="","Kunde fehlt",IF(ISNA(MATCH(D471,Kunden!$A$6:$A$205,0)),"Kunde nicht in der Liste",IF(AND(M471&lt;&gt;"",L471=""),"Zahlungsdatum fehlt",""))))))))</f>
        <v/>
      </c>
      <c r="R471" s="13" t="n"/>
    </row>
    <row r="472">
      <c r="A472" s="10" t="n"/>
      <c r="B472" s="11">
        <f>IF(A472="","",Einstellungen!$B$4&amp;TEXT(A472,REPT("0",Einstellungen!$B$5)))</f>
        <v/>
      </c>
      <c r="C472" s="12" t="n"/>
      <c r="D472" s="13" t="n"/>
      <c r="E472" s="13" t="n"/>
      <c r="F472" s="14" t="n"/>
      <c r="G472" s="15" t="n"/>
      <c r="H472" s="16">
        <f>IF(F472="","",ROUND(F472*N(G472),2))</f>
        <v/>
      </c>
      <c r="I472" s="16">
        <f>IF(F472="","",F472+N(H472))</f>
        <v/>
      </c>
      <c r="J472" s="17">
        <f>IF(F472="","",IFERROR(IF(INDEX(Kunden!$D$6:$D$205,MATCH(D472,Kunden!$A$6:$A$205,0))="",Einstellungen!$B$6,INDEX(Kunden!$D$6:$D$205,MATCH(D472,Kunden!$A$6:$A$205,0))),Einstellungen!$B$6))</f>
        <v/>
      </c>
      <c r="K472" s="18">
        <f>IF(OR(F472="",C472=""),"",C472+J472)</f>
        <v/>
      </c>
      <c r="L472" s="12" t="n"/>
      <c r="M472" s="19" t="n"/>
      <c r="N472" s="16">
        <f>IF(F472="","",IF(O472="bezahlt",0,I472-N(M472)))</f>
        <v/>
      </c>
      <c r="O472" s="11">
        <f>IF(F472="","",IF(I472&lt;0,IF(OR(L472&lt;&gt;"",M472&lt;&gt;""),"bezahlt","Gutschrift"),IF(OR(L472&lt;&gt;"",M472&lt;&gt;""),IF(OR(M472="",N(M472)&gt;=I472-0.005),"bezahlt","teilbezahlt"),IF(IF(K472="",FALSE,TODAY()&gt;K472),"überfällig","offen"))))</f>
        <v/>
      </c>
      <c r="P472" s="17">
        <f>IF(OR(F472="",K472=""),"",IF(AND(N(N472)&gt;0.005,TODAY()&gt;K472),TODAY()-K472,""))</f>
        <v/>
      </c>
      <c r="Q472" s="20">
        <f>IF(AND(A472="",F472=""),"",IF(A472="","Nummer fehlt",IF(COUNTIF($A$7:$A$506,A472)&gt;1,"Nummer doppelt",IF(AND(A472&gt;MIN($A$7:$A$506),COUNTIF($A$7:$A$506,A472-1)=0),"Lücke vor dieser Nummer",IF(C472="","Datum fehlt",IF(D472="","Kunde fehlt",IF(ISNA(MATCH(D472,Kunden!$A$6:$A$205,0)),"Kunde nicht in der Liste",IF(AND(M472&lt;&gt;"",L472=""),"Zahlungsdatum fehlt",""))))))))</f>
        <v/>
      </c>
      <c r="R472" s="13" t="n"/>
    </row>
    <row r="473">
      <c r="A473" s="10" t="n"/>
      <c r="B473" s="11">
        <f>IF(A473="","",Einstellungen!$B$4&amp;TEXT(A473,REPT("0",Einstellungen!$B$5)))</f>
        <v/>
      </c>
      <c r="C473" s="12" t="n"/>
      <c r="D473" s="13" t="n"/>
      <c r="E473" s="13" t="n"/>
      <c r="F473" s="14" t="n"/>
      <c r="G473" s="15" t="n"/>
      <c r="H473" s="16">
        <f>IF(F473="","",ROUND(F473*N(G473),2))</f>
        <v/>
      </c>
      <c r="I473" s="16">
        <f>IF(F473="","",F473+N(H473))</f>
        <v/>
      </c>
      <c r="J473" s="17">
        <f>IF(F473="","",IFERROR(IF(INDEX(Kunden!$D$6:$D$205,MATCH(D473,Kunden!$A$6:$A$205,0))="",Einstellungen!$B$6,INDEX(Kunden!$D$6:$D$205,MATCH(D473,Kunden!$A$6:$A$205,0))),Einstellungen!$B$6))</f>
        <v/>
      </c>
      <c r="K473" s="18">
        <f>IF(OR(F473="",C473=""),"",C473+J473)</f>
        <v/>
      </c>
      <c r="L473" s="12" t="n"/>
      <c r="M473" s="19" t="n"/>
      <c r="N473" s="16">
        <f>IF(F473="","",IF(O473="bezahlt",0,I473-N(M473)))</f>
        <v/>
      </c>
      <c r="O473" s="11">
        <f>IF(F473="","",IF(I473&lt;0,IF(OR(L473&lt;&gt;"",M473&lt;&gt;""),"bezahlt","Gutschrift"),IF(OR(L473&lt;&gt;"",M473&lt;&gt;""),IF(OR(M473="",N(M473)&gt;=I473-0.005),"bezahlt","teilbezahlt"),IF(IF(K473="",FALSE,TODAY()&gt;K473),"überfällig","offen"))))</f>
        <v/>
      </c>
      <c r="P473" s="17">
        <f>IF(OR(F473="",K473=""),"",IF(AND(N(N473)&gt;0.005,TODAY()&gt;K473),TODAY()-K473,""))</f>
        <v/>
      </c>
      <c r="Q473" s="20">
        <f>IF(AND(A473="",F473=""),"",IF(A473="","Nummer fehlt",IF(COUNTIF($A$7:$A$506,A473)&gt;1,"Nummer doppelt",IF(AND(A473&gt;MIN($A$7:$A$506),COUNTIF($A$7:$A$506,A473-1)=0),"Lücke vor dieser Nummer",IF(C473="","Datum fehlt",IF(D473="","Kunde fehlt",IF(ISNA(MATCH(D473,Kunden!$A$6:$A$205,0)),"Kunde nicht in der Liste",IF(AND(M473&lt;&gt;"",L473=""),"Zahlungsdatum fehlt",""))))))))</f>
        <v/>
      </c>
      <c r="R473" s="13" t="n"/>
    </row>
    <row r="474">
      <c r="A474" s="10" t="n"/>
      <c r="B474" s="11">
        <f>IF(A474="","",Einstellungen!$B$4&amp;TEXT(A474,REPT("0",Einstellungen!$B$5)))</f>
        <v/>
      </c>
      <c r="C474" s="12" t="n"/>
      <c r="D474" s="13" t="n"/>
      <c r="E474" s="13" t="n"/>
      <c r="F474" s="14" t="n"/>
      <c r="G474" s="15" t="n"/>
      <c r="H474" s="16">
        <f>IF(F474="","",ROUND(F474*N(G474),2))</f>
        <v/>
      </c>
      <c r="I474" s="16">
        <f>IF(F474="","",F474+N(H474))</f>
        <v/>
      </c>
      <c r="J474" s="17">
        <f>IF(F474="","",IFERROR(IF(INDEX(Kunden!$D$6:$D$205,MATCH(D474,Kunden!$A$6:$A$205,0))="",Einstellungen!$B$6,INDEX(Kunden!$D$6:$D$205,MATCH(D474,Kunden!$A$6:$A$205,0))),Einstellungen!$B$6))</f>
        <v/>
      </c>
      <c r="K474" s="18">
        <f>IF(OR(F474="",C474=""),"",C474+J474)</f>
        <v/>
      </c>
      <c r="L474" s="12" t="n"/>
      <c r="M474" s="19" t="n"/>
      <c r="N474" s="16">
        <f>IF(F474="","",IF(O474="bezahlt",0,I474-N(M474)))</f>
        <v/>
      </c>
      <c r="O474" s="11">
        <f>IF(F474="","",IF(I474&lt;0,IF(OR(L474&lt;&gt;"",M474&lt;&gt;""),"bezahlt","Gutschrift"),IF(OR(L474&lt;&gt;"",M474&lt;&gt;""),IF(OR(M474="",N(M474)&gt;=I474-0.005),"bezahlt","teilbezahlt"),IF(IF(K474="",FALSE,TODAY()&gt;K474),"überfällig","offen"))))</f>
        <v/>
      </c>
      <c r="P474" s="17">
        <f>IF(OR(F474="",K474=""),"",IF(AND(N(N474)&gt;0.005,TODAY()&gt;K474),TODAY()-K474,""))</f>
        <v/>
      </c>
      <c r="Q474" s="20">
        <f>IF(AND(A474="",F474=""),"",IF(A474="","Nummer fehlt",IF(COUNTIF($A$7:$A$506,A474)&gt;1,"Nummer doppelt",IF(AND(A474&gt;MIN($A$7:$A$506),COUNTIF($A$7:$A$506,A474-1)=0),"Lücke vor dieser Nummer",IF(C474="","Datum fehlt",IF(D474="","Kunde fehlt",IF(ISNA(MATCH(D474,Kunden!$A$6:$A$205,0)),"Kunde nicht in der Liste",IF(AND(M474&lt;&gt;"",L474=""),"Zahlungsdatum fehlt",""))))))))</f>
        <v/>
      </c>
      <c r="R474" s="13" t="n"/>
    </row>
    <row r="475">
      <c r="A475" s="10" t="n"/>
      <c r="B475" s="11">
        <f>IF(A475="","",Einstellungen!$B$4&amp;TEXT(A475,REPT("0",Einstellungen!$B$5)))</f>
        <v/>
      </c>
      <c r="C475" s="12" t="n"/>
      <c r="D475" s="13" t="n"/>
      <c r="E475" s="13" t="n"/>
      <c r="F475" s="14" t="n"/>
      <c r="G475" s="15" t="n"/>
      <c r="H475" s="16">
        <f>IF(F475="","",ROUND(F475*N(G475),2))</f>
        <v/>
      </c>
      <c r="I475" s="16">
        <f>IF(F475="","",F475+N(H475))</f>
        <v/>
      </c>
      <c r="J475" s="17">
        <f>IF(F475="","",IFERROR(IF(INDEX(Kunden!$D$6:$D$205,MATCH(D475,Kunden!$A$6:$A$205,0))="",Einstellungen!$B$6,INDEX(Kunden!$D$6:$D$205,MATCH(D475,Kunden!$A$6:$A$205,0))),Einstellungen!$B$6))</f>
        <v/>
      </c>
      <c r="K475" s="18">
        <f>IF(OR(F475="",C475=""),"",C475+J475)</f>
        <v/>
      </c>
      <c r="L475" s="12" t="n"/>
      <c r="M475" s="19" t="n"/>
      <c r="N475" s="16">
        <f>IF(F475="","",IF(O475="bezahlt",0,I475-N(M475)))</f>
        <v/>
      </c>
      <c r="O475" s="11">
        <f>IF(F475="","",IF(I475&lt;0,IF(OR(L475&lt;&gt;"",M475&lt;&gt;""),"bezahlt","Gutschrift"),IF(OR(L475&lt;&gt;"",M475&lt;&gt;""),IF(OR(M475="",N(M475)&gt;=I475-0.005),"bezahlt","teilbezahlt"),IF(IF(K475="",FALSE,TODAY()&gt;K475),"überfällig","offen"))))</f>
        <v/>
      </c>
      <c r="P475" s="17">
        <f>IF(OR(F475="",K475=""),"",IF(AND(N(N475)&gt;0.005,TODAY()&gt;K475),TODAY()-K475,""))</f>
        <v/>
      </c>
      <c r="Q475" s="20">
        <f>IF(AND(A475="",F475=""),"",IF(A475="","Nummer fehlt",IF(COUNTIF($A$7:$A$506,A475)&gt;1,"Nummer doppelt",IF(AND(A475&gt;MIN($A$7:$A$506),COUNTIF($A$7:$A$506,A475-1)=0),"Lücke vor dieser Nummer",IF(C475="","Datum fehlt",IF(D475="","Kunde fehlt",IF(ISNA(MATCH(D475,Kunden!$A$6:$A$205,0)),"Kunde nicht in der Liste",IF(AND(M475&lt;&gt;"",L475=""),"Zahlungsdatum fehlt",""))))))))</f>
        <v/>
      </c>
      <c r="R475" s="13" t="n"/>
    </row>
    <row r="476">
      <c r="A476" s="10" t="n"/>
      <c r="B476" s="11">
        <f>IF(A476="","",Einstellungen!$B$4&amp;TEXT(A476,REPT("0",Einstellungen!$B$5)))</f>
        <v/>
      </c>
      <c r="C476" s="12" t="n"/>
      <c r="D476" s="13" t="n"/>
      <c r="E476" s="13" t="n"/>
      <c r="F476" s="14" t="n"/>
      <c r="G476" s="15" t="n"/>
      <c r="H476" s="16">
        <f>IF(F476="","",ROUND(F476*N(G476),2))</f>
        <v/>
      </c>
      <c r="I476" s="16">
        <f>IF(F476="","",F476+N(H476))</f>
        <v/>
      </c>
      <c r="J476" s="17">
        <f>IF(F476="","",IFERROR(IF(INDEX(Kunden!$D$6:$D$205,MATCH(D476,Kunden!$A$6:$A$205,0))="",Einstellungen!$B$6,INDEX(Kunden!$D$6:$D$205,MATCH(D476,Kunden!$A$6:$A$205,0))),Einstellungen!$B$6))</f>
        <v/>
      </c>
      <c r="K476" s="18">
        <f>IF(OR(F476="",C476=""),"",C476+J476)</f>
        <v/>
      </c>
      <c r="L476" s="12" t="n"/>
      <c r="M476" s="19" t="n"/>
      <c r="N476" s="16">
        <f>IF(F476="","",IF(O476="bezahlt",0,I476-N(M476)))</f>
        <v/>
      </c>
      <c r="O476" s="11">
        <f>IF(F476="","",IF(I476&lt;0,IF(OR(L476&lt;&gt;"",M476&lt;&gt;""),"bezahlt","Gutschrift"),IF(OR(L476&lt;&gt;"",M476&lt;&gt;""),IF(OR(M476="",N(M476)&gt;=I476-0.005),"bezahlt","teilbezahlt"),IF(IF(K476="",FALSE,TODAY()&gt;K476),"überfällig","offen"))))</f>
        <v/>
      </c>
      <c r="P476" s="17">
        <f>IF(OR(F476="",K476=""),"",IF(AND(N(N476)&gt;0.005,TODAY()&gt;K476),TODAY()-K476,""))</f>
        <v/>
      </c>
      <c r="Q476" s="20">
        <f>IF(AND(A476="",F476=""),"",IF(A476="","Nummer fehlt",IF(COUNTIF($A$7:$A$506,A476)&gt;1,"Nummer doppelt",IF(AND(A476&gt;MIN($A$7:$A$506),COUNTIF($A$7:$A$506,A476-1)=0),"Lücke vor dieser Nummer",IF(C476="","Datum fehlt",IF(D476="","Kunde fehlt",IF(ISNA(MATCH(D476,Kunden!$A$6:$A$205,0)),"Kunde nicht in der Liste",IF(AND(M476&lt;&gt;"",L476=""),"Zahlungsdatum fehlt",""))))))))</f>
        <v/>
      </c>
      <c r="R476" s="13" t="n"/>
    </row>
    <row r="477">
      <c r="A477" s="10" t="n"/>
      <c r="B477" s="11">
        <f>IF(A477="","",Einstellungen!$B$4&amp;TEXT(A477,REPT("0",Einstellungen!$B$5)))</f>
        <v/>
      </c>
      <c r="C477" s="12" t="n"/>
      <c r="D477" s="13" t="n"/>
      <c r="E477" s="13" t="n"/>
      <c r="F477" s="14" t="n"/>
      <c r="G477" s="15" t="n"/>
      <c r="H477" s="16">
        <f>IF(F477="","",ROUND(F477*N(G477),2))</f>
        <v/>
      </c>
      <c r="I477" s="16">
        <f>IF(F477="","",F477+N(H477))</f>
        <v/>
      </c>
      <c r="J477" s="17">
        <f>IF(F477="","",IFERROR(IF(INDEX(Kunden!$D$6:$D$205,MATCH(D477,Kunden!$A$6:$A$205,0))="",Einstellungen!$B$6,INDEX(Kunden!$D$6:$D$205,MATCH(D477,Kunden!$A$6:$A$205,0))),Einstellungen!$B$6))</f>
        <v/>
      </c>
      <c r="K477" s="18">
        <f>IF(OR(F477="",C477=""),"",C477+J477)</f>
        <v/>
      </c>
      <c r="L477" s="12" t="n"/>
      <c r="M477" s="19" t="n"/>
      <c r="N477" s="16">
        <f>IF(F477="","",IF(O477="bezahlt",0,I477-N(M477)))</f>
        <v/>
      </c>
      <c r="O477" s="11">
        <f>IF(F477="","",IF(I477&lt;0,IF(OR(L477&lt;&gt;"",M477&lt;&gt;""),"bezahlt","Gutschrift"),IF(OR(L477&lt;&gt;"",M477&lt;&gt;""),IF(OR(M477="",N(M477)&gt;=I477-0.005),"bezahlt","teilbezahlt"),IF(IF(K477="",FALSE,TODAY()&gt;K477),"überfällig","offen"))))</f>
        <v/>
      </c>
      <c r="P477" s="17">
        <f>IF(OR(F477="",K477=""),"",IF(AND(N(N477)&gt;0.005,TODAY()&gt;K477),TODAY()-K477,""))</f>
        <v/>
      </c>
      <c r="Q477" s="20">
        <f>IF(AND(A477="",F477=""),"",IF(A477="","Nummer fehlt",IF(COUNTIF($A$7:$A$506,A477)&gt;1,"Nummer doppelt",IF(AND(A477&gt;MIN($A$7:$A$506),COUNTIF($A$7:$A$506,A477-1)=0),"Lücke vor dieser Nummer",IF(C477="","Datum fehlt",IF(D477="","Kunde fehlt",IF(ISNA(MATCH(D477,Kunden!$A$6:$A$205,0)),"Kunde nicht in der Liste",IF(AND(M477&lt;&gt;"",L477=""),"Zahlungsdatum fehlt",""))))))))</f>
        <v/>
      </c>
      <c r="R477" s="13" t="n"/>
    </row>
    <row r="478">
      <c r="A478" s="10" t="n"/>
      <c r="B478" s="11">
        <f>IF(A478="","",Einstellungen!$B$4&amp;TEXT(A478,REPT("0",Einstellungen!$B$5)))</f>
        <v/>
      </c>
      <c r="C478" s="12" t="n"/>
      <c r="D478" s="13" t="n"/>
      <c r="E478" s="13" t="n"/>
      <c r="F478" s="14" t="n"/>
      <c r="G478" s="15" t="n"/>
      <c r="H478" s="16">
        <f>IF(F478="","",ROUND(F478*N(G478),2))</f>
        <v/>
      </c>
      <c r="I478" s="16">
        <f>IF(F478="","",F478+N(H478))</f>
        <v/>
      </c>
      <c r="J478" s="17">
        <f>IF(F478="","",IFERROR(IF(INDEX(Kunden!$D$6:$D$205,MATCH(D478,Kunden!$A$6:$A$205,0))="",Einstellungen!$B$6,INDEX(Kunden!$D$6:$D$205,MATCH(D478,Kunden!$A$6:$A$205,0))),Einstellungen!$B$6))</f>
        <v/>
      </c>
      <c r="K478" s="18">
        <f>IF(OR(F478="",C478=""),"",C478+J478)</f>
        <v/>
      </c>
      <c r="L478" s="12" t="n"/>
      <c r="M478" s="19" t="n"/>
      <c r="N478" s="16">
        <f>IF(F478="","",IF(O478="bezahlt",0,I478-N(M478)))</f>
        <v/>
      </c>
      <c r="O478" s="11">
        <f>IF(F478="","",IF(I478&lt;0,IF(OR(L478&lt;&gt;"",M478&lt;&gt;""),"bezahlt","Gutschrift"),IF(OR(L478&lt;&gt;"",M478&lt;&gt;""),IF(OR(M478="",N(M478)&gt;=I478-0.005),"bezahlt","teilbezahlt"),IF(IF(K478="",FALSE,TODAY()&gt;K478),"überfällig","offen"))))</f>
        <v/>
      </c>
      <c r="P478" s="17">
        <f>IF(OR(F478="",K478=""),"",IF(AND(N(N478)&gt;0.005,TODAY()&gt;K478),TODAY()-K478,""))</f>
        <v/>
      </c>
      <c r="Q478" s="20">
        <f>IF(AND(A478="",F478=""),"",IF(A478="","Nummer fehlt",IF(COUNTIF($A$7:$A$506,A478)&gt;1,"Nummer doppelt",IF(AND(A478&gt;MIN($A$7:$A$506),COUNTIF($A$7:$A$506,A478-1)=0),"Lücke vor dieser Nummer",IF(C478="","Datum fehlt",IF(D478="","Kunde fehlt",IF(ISNA(MATCH(D478,Kunden!$A$6:$A$205,0)),"Kunde nicht in der Liste",IF(AND(M478&lt;&gt;"",L478=""),"Zahlungsdatum fehlt",""))))))))</f>
        <v/>
      </c>
      <c r="R478" s="13" t="n"/>
    </row>
    <row r="479">
      <c r="A479" s="10" t="n"/>
      <c r="B479" s="11">
        <f>IF(A479="","",Einstellungen!$B$4&amp;TEXT(A479,REPT("0",Einstellungen!$B$5)))</f>
        <v/>
      </c>
      <c r="C479" s="12" t="n"/>
      <c r="D479" s="13" t="n"/>
      <c r="E479" s="13" t="n"/>
      <c r="F479" s="14" t="n"/>
      <c r="G479" s="15" t="n"/>
      <c r="H479" s="16">
        <f>IF(F479="","",ROUND(F479*N(G479),2))</f>
        <v/>
      </c>
      <c r="I479" s="16">
        <f>IF(F479="","",F479+N(H479))</f>
        <v/>
      </c>
      <c r="J479" s="17">
        <f>IF(F479="","",IFERROR(IF(INDEX(Kunden!$D$6:$D$205,MATCH(D479,Kunden!$A$6:$A$205,0))="",Einstellungen!$B$6,INDEX(Kunden!$D$6:$D$205,MATCH(D479,Kunden!$A$6:$A$205,0))),Einstellungen!$B$6))</f>
        <v/>
      </c>
      <c r="K479" s="18">
        <f>IF(OR(F479="",C479=""),"",C479+J479)</f>
        <v/>
      </c>
      <c r="L479" s="12" t="n"/>
      <c r="M479" s="19" t="n"/>
      <c r="N479" s="16">
        <f>IF(F479="","",IF(O479="bezahlt",0,I479-N(M479)))</f>
        <v/>
      </c>
      <c r="O479" s="11">
        <f>IF(F479="","",IF(I479&lt;0,IF(OR(L479&lt;&gt;"",M479&lt;&gt;""),"bezahlt","Gutschrift"),IF(OR(L479&lt;&gt;"",M479&lt;&gt;""),IF(OR(M479="",N(M479)&gt;=I479-0.005),"bezahlt","teilbezahlt"),IF(IF(K479="",FALSE,TODAY()&gt;K479),"überfällig","offen"))))</f>
        <v/>
      </c>
      <c r="P479" s="17">
        <f>IF(OR(F479="",K479=""),"",IF(AND(N(N479)&gt;0.005,TODAY()&gt;K479),TODAY()-K479,""))</f>
        <v/>
      </c>
      <c r="Q479" s="20">
        <f>IF(AND(A479="",F479=""),"",IF(A479="","Nummer fehlt",IF(COUNTIF($A$7:$A$506,A479)&gt;1,"Nummer doppelt",IF(AND(A479&gt;MIN($A$7:$A$506),COUNTIF($A$7:$A$506,A479-1)=0),"Lücke vor dieser Nummer",IF(C479="","Datum fehlt",IF(D479="","Kunde fehlt",IF(ISNA(MATCH(D479,Kunden!$A$6:$A$205,0)),"Kunde nicht in der Liste",IF(AND(M479&lt;&gt;"",L479=""),"Zahlungsdatum fehlt",""))))))))</f>
        <v/>
      </c>
      <c r="R479" s="13" t="n"/>
    </row>
    <row r="480">
      <c r="A480" s="10" t="n"/>
      <c r="B480" s="11">
        <f>IF(A480="","",Einstellungen!$B$4&amp;TEXT(A480,REPT("0",Einstellungen!$B$5)))</f>
        <v/>
      </c>
      <c r="C480" s="12" t="n"/>
      <c r="D480" s="13" t="n"/>
      <c r="E480" s="13" t="n"/>
      <c r="F480" s="14" t="n"/>
      <c r="G480" s="15" t="n"/>
      <c r="H480" s="16">
        <f>IF(F480="","",ROUND(F480*N(G480),2))</f>
        <v/>
      </c>
      <c r="I480" s="16">
        <f>IF(F480="","",F480+N(H480))</f>
        <v/>
      </c>
      <c r="J480" s="17">
        <f>IF(F480="","",IFERROR(IF(INDEX(Kunden!$D$6:$D$205,MATCH(D480,Kunden!$A$6:$A$205,0))="",Einstellungen!$B$6,INDEX(Kunden!$D$6:$D$205,MATCH(D480,Kunden!$A$6:$A$205,0))),Einstellungen!$B$6))</f>
        <v/>
      </c>
      <c r="K480" s="18">
        <f>IF(OR(F480="",C480=""),"",C480+J480)</f>
        <v/>
      </c>
      <c r="L480" s="12" t="n"/>
      <c r="M480" s="19" t="n"/>
      <c r="N480" s="16">
        <f>IF(F480="","",IF(O480="bezahlt",0,I480-N(M480)))</f>
        <v/>
      </c>
      <c r="O480" s="11">
        <f>IF(F480="","",IF(I480&lt;0,IF(OR(L480&lt;&gt;"",M480&lt;&gt;""),"bezahlt","Gutschrift"),IF(OR(L480&lt;&gt;"",M480&lt;&gt;""),IF(OR(M480="",N(M480)&gt;=I480-0.005),"bezahlt","teilbezahlt"),IF(IF(K480="",FALSE,TODAY()&gt;K480),"überfällig","offen"))))</f>
        <v/>
      </c>
      <c r="P480" s="17">
        <f>IF(OR(F480="",K480=""),"",IF(AND(N(N480)&gt;0.005,TODAY()&gt;K480),TODAY()-K480,""))</f>
        <v/>
      </c>
      <c r="Q480" s="20">
        <f>IF(AND(A480="",F480=""),"",IF(A480="","Nummer fehlt",IF(COUNTIF($A$7:$A$506,A480)&gt;1,"Nummer doppelt",IF(AND(A480&gt;MIN($A$7:$A$506),COUNTIF($A$7:$A$506,A480-1)=0),"Lücke vor dieser Nummer",IF(C480="","Datum fehlt",IF(D480="","Kunde fehlt",IF(ISNA(MATCH(D480,Kunden!$A$6:$A$205,0)),"Kunde nicht in der Liste",IF(AND(M480&lt;&gt;"",L480=""),"Zahlungsdatum fehlt",""))))))))</f>
        <v/>
      </c>
      <c r="R480" s="13" t="n"/>
    </row>
    <row r="481">
      <c r="A481" s="10" t="n"/>
      <c r="B481" s="11">
        <f>IF(A481="","",Einstellungen!$B$4&amp;TEXT(A481,REPT("0",Einstellungen!$B$5)))</f>
        <v/>
      </c>
      <c r="C481" s="12" t="n"/>
      <c r="D481" s="13" t="n"/>
      <c r="E481" s="13" t="n"/>
      <c r="F481" s="14" t="n"/>
      <c r="G481" s="15" t="n"/>
      <c r="H481" s="16">
        <f>IF(F481="","",ROUND(F481*N(G481),2))</f>
        <v/>
      </c>
      <c r="I481" s="16">
        <f>IF(F481="","",F481+N(H481))</f>
        <v/>
      </c>
      <c r="J481" s="17">
        <f>IF(F481="","",IFERROR(IF(INDEX(Kunden!$D$6:$D$205,MATCH(D481,Kunden!$A$6:$A$205,0))="",Einstellungen!$B$6,INDEX(Kunden!$D$6:$D$205,MATCH(D481,Kunden!$A$6:$A$205,0))),Einstellungen!$B$6))</f>
        <v/>
      </c>
      <c r="K481" s="18">
        <f>IF(OR(F481="",C481=""),"",C481+J481)</f>
        <v/>
      </c>
      <c r="L481" s="12" t="n"/>
      <c r="M481" s="19" t="n"/>
      <c r="N481" s="16">
        <f>IF(F481="","",IF(O481="bezahlt",0,I481-N(M481)))</f>
        <v/>
      </c>
      <c r="O481" s="11">
        <f>IF(F481="","",IF(I481&lt;0,IF(OR(L481&lt;&gt;"",M481&lt;&gt;""),"bezahlt","Gutschrift"),IF(OR(L481&lt;&gt;"",M481&lt;&gt;""),IF(OR(M481="",N(M481)&gt;=I481-0.005),"bezahlt","teilbezahlt"),IF(IF(K481="",FALSE,TODAY()&gt;K481),"überfällig","offen"))))</f>
        <v/>
      </c>
      <c r="P481" s="17">
        <f>IF(OR(F481="",K481=""),"",IF(AND(N(N481)&gt;0.005,TODAY()&gt;K481),TODAY()-K481,""))</f>
        <v/>
      </c>
      <c r="Q481" s="20">
        <f>IF(AND(A481="",F481=""),"",IF(A481="","Nummer fehlt",IF(COUNTIF($A$7:$A$506,A481)&gt;1,"Nummer doppelt",IF(AND(A481&gt;MIN($A$7:$A$506),COUNTIF($A$7:$A$506,A481-1)=0),"Lücke vor dieser Nummer",IF(C481="","Datum fehlt",IF(D481="","Kunde fehlt",IF(ISNA(MATCH(D481,Kunden!$A$6:$A$205,0)),"Kunde nicht in der Liste",IF(AND(M481&lt;&gt;"",L481=""),"Zahlungsdatum fehlt",""))))))))</f>
        <v/>
      </c>
      <c r="R481" s="13" t="n"/>
    </row>
    <row r="482">
      <c r="A482" s="10" t="n"/>
      <c r="B482" s="11">
        <f>IF(A482="","",Einstellungen!$B$4&amp;TEXT(A482,REPT("0",Einstellungen!$B$5)))</f>
        <v/>
      </c>
      <c r="C482" s="12" t="n"/>
      <c r="D482" s="13" t="n"/>
      <c r="E482" s="13" t="n"/>
      <c r="F482" s="14" t="n"/>
      <c r="G482" s="15" t="n"/>
      <c r="H482" s="16">
        <f>IF(F482="","",ROUND(F482*N(G482),2))</f>
        <v/>
      </c>
      <c r="I482" s="16">
        <f>IF(F482="","",F482+N(H482))</f>
        <v/>
      </c>
      <c r="J482" s="17">
        <f>IF(F482="","",IFERROR(IF(INDEX(Kunden!$D$6:$D$205,MATCH(D482,Kunden!$A$6:$A$205,0))="",Einstellungen!$B$6,INDEX(Kunden!$D$6:$D$205,MATCH(D482,Kunden!$A$6:$A$205,0))),Einstellungen!$B$6))</f>
        <v/>
      </c>
      <c r="K482" s="18">
        <f>IF(OR(F482="",C482=""),"",C482+J482)</f>
        <v/>
      </c>
      <c r="L482" s="12" t="n"/>
      <c r="M482" s="19" t="n"/>
      <c r="N482" s="16">
        <f>IF(F482="","",IF(O482="bezahlt",0,I482-N(M482)))</f>
        <v/>
      </c>
      <c r="O482" s="11">
        <f>IF(F482="","",IF(I482&lt;0,IF(OR(L482&lt;&gt;"",M482&lt;&gt;""),"bezahlt","Gutschrift"),IF(OR(L482&lt;&gt;"",M482&lt;&gt;""),IF(OR(M482="",N(M482)&gt;=I482-0.005),"bezahlt","teilbezahlt"),IF(IF(K482="",FALSE,TODAY()&gt;K482),"überfällig","offen"))))</f>
        <v/>
      </c>
      <c r="P482" s="17">
        <f>IF(OR(F482="",K482=""),"",IF(AND(N(N482)&gt;0.005,TODAY()&gt;K482),TODAY()-K482,""))</f>
        <v/>
      </c>
      <c r="Q482" s="20">
        <f>IF(AND(A482="",F482=""),"",IF(A482="","Nummer fehlt",IF(COUNTIF($A$7:$A$506,A482)&gt;1,"Nummer doppelt",IF(AND(A482&gt;MIN($A$7:$A$506),COUNTIF($A$7:$A$506,A482-1)=0),"Lücke vor dieser Nummer",IF(C482="","Datum fehlt",IF(D482="","Kunde fehlt",IF(ISNA(MATCH(D482,Kunden!$A$6:$A$205,0)),"Kunde nicht in der Liste",IF(AND(M482&lt;&gt;"",L482=""),"Zahlungsdatum fehlt",""))))))))</f>
        <v/>
      </c>
      <c r="R482" s="13" t="n"/>
    </row>
    <row r="483">
      <c r="A483" s="10" t="n"/>
      <c r="B483" s="11">
        <f>IF(A483="","",Einstellungen!$B$4&amp;TEXT(A483,REPT("0",Einstellungen!$B$5)))</f>
        <v/>
      </c>
      <c r="C483" s="12" t="n"/>
      <c r="D483" s="13" t="n"/>
      <c r="E483" s="13" t="n"/>
      <c r="F483" s="14" t="n"/>
      <c r="G483" s="15" t="n"/>
      <c r="H483" s="16">
        <f>IF(F483="","",ROUND(F483*N(G483),2))</f>
        <v/>
      </c>
      <c r="I483" s="16">
        <f>IF(F483="","",F483+N(H483))</f>
        <v/>
      </c>
      <c r="J483" s="17">
        <f>IF(F483="","",IFERROR(IF(INDEX(Kunden!$D$6:$D$205,MATCH(D483,Kunden!$A$6:$A$205,0))="",Einstellungen!$B$6,INDEX(Kunden!$D$6:$D$205,MATCH(D483,Kunden!$A$6:$A$205,0))),Einstellungen!$B$6))</f>
        <v/>
      </c>
      <c r="K483" s="18">
        <f>IF(OR(F483="",C483=""),"",C483+J483)</f>
        <v/>
      </c>
      <c r="L483" s="12" t="n"/>
      <c r="M483" s="19" t="n"/>
      <c r="N483" s="16">
        <f>IF(F483="","",IF(O483="bezahlt",0,I483-N(M483)))</f>
        <v/>
      </c>
      <c r="O483" s="11">
        <f>IF(F483="","",IF(I483&lt;0,IF(OR(L483&lt;&gt;"",M483&lt;&gt;""),"bezahlt","Gutschrift"),IF(OR(L483&lt;&gt;"",M483&lt;&gt;""),IF(OR(M483="",N(M483)&gt;=I483-0.005),"bezahlt","teilbezahlt"),IF(IF(K483="",FALSE,TODAY()&gt;K483),"überfällig","offen"))))</f>
        <v/>
      </c>
      <c r="P483" s="17">
        <f>IF(OR(F483="",K483=""),"",IF(AND(N(N483)&gt;0.005,TODAY()&gt;K483),TODAY()-K483,""))</f>
        <v/>
      </c>
      <c r="Q483" s="20">
        <f>IF(AND(A483="",F483=""),"",IF(A483="","Nummer fehlt",IF(COUNTIF($A$7:$A$506,A483)&gt;1,"Nummer doppelt",IF(AND(A483&gt;MIN($A$7:$A$506),COUNTIF($A$7:$A$506,A483-1)=0),"Lücke vor dieser Nummer",IF(C483="","Datum fehlt",IF(D483="","Kunde fehlt",IF(ISNA(MATCH(D483,Kunden!$A$6:$A$205,0)),"Kunde nicht in der Liste",IF(AND(M483&lt;&gt;"",L483=""),"Zahlungsdatum fehlt",""))))))))</f>
        <v/>
      </c>
      <c r="R483" s="13" t="n"/>
    </row>
    <row r="484">
      <c r="A484" s="10" t="n"/>
      <c r="B484" s="11">
        <f>IF(A484="","",Einstellungen!$B$4&amp;TEXT(A484,REPT("0",Einstellungen!$B$5)))</f>
        <v/>
      </c>
      <c r="C484" s="12" t="n"/>
      <c r="D484" s="13" t="n"/>
      <c r="E484" s="13" t="n"/>
      <c r="F484" s="14" t="n"/>
      <c r="G484" s="15" t="n"/>
      <c r="H484" s="16">
        <f>IF(F484="","",ROUND(F484*N(G484),2))</f>
        <v/>
      </c>
      <c r="I484" s="16">
        <f>IF(F484="","",F484+N(H484))</f>
        <v/>
      </c>
      <c r="J484" s="17">
        <f>IF(F484="","",IFERROR(IF(INDEX(Kunden!$D$6:$D$205,MATCH(D484,Kunden!$A$6:$A$205,0))="",Einstellungen!$B$6,INDEX(Kunden!$D$6:$D$205,MATCH(D484,Kunden!$A$6:$A$205,0))),Einstellungen!$B$6))</f>
        <v/>
      </c>
      <c r="K484" s="18">
        <f>IF(OR(F484="",C484=""),"",C484+J484)</f>
        <v/>
      </c>
      <c r="L484" s="12" t="n"/>
      <c r="M484" s="19" t="n"/>
      <c r="N484" s="16">
        <f>IF(F484="","",IF(O484="bezahlt",0,I484-N(M484)))</f>
        <v/>
      </c>
      <c r="O484" s="11">
        <f>IF(F484="","",IF(I484&lt;0,IF(OR(L484&lt;&gt;"",M484&lt;&gt;""),"bezahlt","Gutschrift"),IF(OR(L484&lt;&gt;"",M484&lt;&gt;""),IF(OR(M484="",N(M484)&gt;=I484-0.005),"bezahlt","teilbezahlt"),IF(IF(K484="",FALSE,TODAY()&gt;K484),"überfällig","offen"))))</f>
        <v/>
      </c>
      <c r="P484" s="17">
        <f>IF(OR(F484="",K484=""),"",IF(AND(N(N484)&gt;0.005,TODAY()&gt;K484),TODAY()-K484,""))</f>
        <v/>
      </c>
      <c r="Q484" s="20">
        <f>IF(AND(A484="",F484=""),"",IF(A484="","Nummer fehlt",IF(COUNTIF($A$7:$A$506,A484)&gt;1,"Nummer doppelt",IF(AND(A484&gt;MIN($A$7:$A$506),COUNTIF($A$7:$A$506,A484-1)=0),"Lücke vor dieser Nummer",IF(C484="","Datum fehlt",IF(D484="","Kunde fehlt",IF(ISNA(MATCH(D484,Kunden!$A$6:$A$205,0)),"Kunde nicht in der Liste",IF(AND(M484&lt;&gt;"",L484=""),"Zahlungsdatum fehlt",""))))))))</f>
        <v/>
      </c>
      <c r="R484" s="13" t="n"/>
    </row>
    <row r="485">
      <c r="A485" s="10" t="n"/>
      <c r="B485" s="11">
        <f>IF(A485="","",Einstellungen!$B$4&amp;TEXT(A485,REPT("0",Einstellungen!$B$5)))</f>
        <v/>
      </c>
      <c r="C485" s="12" t="n"/>
      <c r="D485" s="13" t="n"/>
      <c r="E485" s="13" t="n"/>
      <c r="F485" s="14" t="n"/>
      <c r="G485" s="15" t="n"/>
      <c r="H485" s="16">
        <f>IF(F485="","",ROUND(F485*N(G485),2))</f>
        <v/>
      </c>
      <c r="I485" s="16">
        <f>IF(F485="","",F485+N(H485))</f>
        <v/>
      </c>
      <c r="J485" s="17">
        <f>IF(F485="","",IFERROR(IF(INDEX(Kunden!$D$6:$D$205,MATCH(D485,Kunden!$A$6:$A$205,0))="",Einstellungen!$B$6,INDEX(Kunden!$D$6:$D$205,MATCH(D485,Kunden!$A$6:$A$205,0))),Einstellungen!$B$6))</f>
        <v/>
      </c>
      <c r="K485" s="18">
        <f>IF(OR(F485="",C485=""),"",C485+J485)</f>
        <v/>
      </c>
      <c r="L485" s="12" t="n"/>
      <c r="M485" s="19" t="n"/>
      <c r="N485" s="16">
        <f>IF(F485="","",IF(O485="bezahlt",0,I485-N(M485)))</f>
        <v/>
      </c>
      <c r="O485" s="11">
        <f>IF(F485="","",IF(I485&lt;0,IF(OR(L485&lt;&gt;"",M485&lt;&gt;""),"bezahlt","Gutschrift"),IF(OR(L485&lt;&gt;"",M485&lt;&gt;""),IF(OR(M485="",N(M485)&gt;=I485-0.005),"bezahlt","teilbezahlt"),IF(IF(K485="",FALSE,TODAY()&gt;K485),"überfällig","offen"))))</f>
        <v/>
      </c>
      <c r="P485" s="17">
        <f>IF(OR(F485="",K485=""),"",IF(AND(N(N485)&gt;0.005,TODAY()&gt;K485),TODAY()-K485,""))</f>
        <v/>
      </c>
      <c r="Q485" s="20">
        <f>IF(AND(A485="",F485=""),"",IF(A485="","Nummer fehlt",IF(COUNTIF($A$7:$A$506,A485)&gt;1,"Nummer doppelt",IF(AND(A485&gt;MIN($A$7:$A$506),COUNTIF($A$7:$A$506,A485-1)=0),"Lücke vor dieser Nummer",IF(C485="","Datum fehlt",IF(D485="","Kunde fehlt",IF(ISNA(MATCH(D485,Kunden!$A$6:$A$205,0)),"Kunde nicht in der Liste",IF(AND(M485&lt;&gt;"",L485=""),"Zahlungsdatum fehlt",""))))))))</f>
        <v/>
      </c>
      <c r="R485" s="13" t="n"/>
    </row>
    <row r="486">
      <c r="A486" s="10" t="n"/>
      <c r="B486" s="11">
        <f>IF(A486="","",Einstellungen!$B$4&amp;TEXT(A486,REPT("0",Einstellungen!$B$5)))</f>
        <v/>
      </c>
      <c r="C486" s="12" t="n"/>
      <c r="D486" s="13" t="n"/>
      <c r="E486" s="13" t="n"/>
      <c r="F486" s="14" t="n"/>
      <c r="G486" s="15" t="n"/>
      <c r="H486" s="16">
        <f>IF(F486="","",ROUND(F486*N(G486),2))</f>
        <v/>
      </c>
      <c r="I486" s="16">
        <f>IF(F486="","",F486+N(H486))</f>
        <v/>
      </c>
      <c r="J486" s="17">
        <f>IF(F486="","",IFERROR(IF(INDEX(Kunden!$D$6:$D$205,MATCH(D486,Kunden!$A$6:$A$205,0))="",Einstellungen!$B$6,INDEX(Kunden!$D$6:$D$205,MATCH(D486,Kunden!$A$6:$A$205,0))),Einstellungen!$B$6))</f>
        <v/>
      </c>
      <c r="K486" s="18">
        <f>IF(OR(F486="",C486=""),"",C486+J486)</f>
        <v/>
      </c>
      <c r="L486" s="12" t="n"/>
      <c r="M486" s="19" t="n"/>
      <c r="N486" s="16">
        <f>IF(F486="","",IF(O486="bezahlt",0,I486-N(M486)))</f>
        <v/>
      </c>
      <c r="O486" s="11">
        <f>IF(F486="","",IF(I486&lt;0,IF(OR(L486&lt;&gt;"",M486&lt;&gt;""),"bezahlt","Gutschrift"),IF(OR(L486&lt;&gt;"",M486&lt;&gt;""),IF(OR(M486="",N(M486)&gt;=I486-0.005),"bezahlt","teilbezahlt"),IF(IF(K486="",FALSE,TODAY()&gt;K486),"überfällig","offen"))))</f>
        <v/>
      </c>
      <c r="P486" s="17">
        <f>IF(OR(F486="",K486=""),"",IF(AND(N(N486)&gt;0.005,TODAY()&gt;K486),TODAY()-K486,""))</f>
        <v/>
      </c>
      <c r="Q486" s="20">
        <f>IF(AND(A486="",F486=""),"",IF(A486="","Nummer fehlt",IF(COUNTIF($A$7:$A$506,A486)&gt;1,"Nummer doppelt",IF(AND(A486&gt;MIN($A$7:$A$506),COUNTIF($A$7:$A$506,A486-1)=0),"Lücke vor dieser Nummer",IF(C486="","Datum fehlt",IF(D486="","Kunde fehlt",IF(ISNA(MATCH(D486,Kunden!$A$6:$A$205,0)),"Kunde nicht in der Liste",IF(AND(M486&lt;&gt;"",L486=""),"Zahlungsdatum fehlt",""))))))))</f>
        <v/>
      </c>
      <c r="R486" s="13" t="n"/>
    </row>
    <row r="487">
      <c r="A487" s="10" t="n"/>
      <c r="B487" s="11">
        <f>IF(A487="","",Einstellungen!$B$4&amp;TEXT(A487,REPT("0",Einstellungen!$B$5)))</f>
        <v/>
      </c>
      <c r="C487" s="12" t="n"/>
      <c r="D487" s="13" t="n"/>
      <c r="E487" s="13" t="n"/>
      <c r="F487" s="14" t="n"/>
      <c r="G487" s="15" t="n"/>
      <c r="H487" s="16">
        <f>IF(F487="","",ROUND(F487*N(G487),2))</f>
        <v/>
      </c>
      <c r="I487" s="16">
        <f>IF(F487="","",F487+N(H487))</f>
        <v/>
      </c>
      <c r="J487" s="17">
        <f>IF(F487="","",IFERROR(IF(INDEX(Kunden!$D$6:$D$205,MATCH(D487,Kunden!$A$6:$A$205,0))="",Einstellungen!$B$6,INDEX(Kunden!$D$6:$D$205,MATCH(D487,Kunden!$A$6:$A$205,0))),Einstellungen!$B$6))</f>
        <v/>
      </c>
      <c r="K487" s="18">
        <f>IF(OR(F487="",C487=""),"",C487+J487)</f>
        <v/>
      </c>
      <c r="L487" s="12" t="n"/>
      <c r="M487" s="19" t="n"/>
      <c r="N487" s="16">
        <f>IF(F487="","",IF(O487="bezahlt",0,I487-N(M487)))</f>
        <v/>
      </c>
      <c r="O487" s="11">
        <f>IF(F487="","",IF(I487&lt;0,IF(OR(L487&lt;&gt;"",M487&lt;&gt;""),"bezahlt","Gutschrift"),IF(OR(L487&lt;&gt;"",M487&lt;&gt;""),IF(OR(M487="",N(M487)&gt;=I487-0.005),"bezahlt","teilbezahlt"),IF(IF(K487="",FALSE,TODAY()&gt;K487),"überfällig","offen"))))</f>
        <v/>
      </c>
      <c r="P487" s="17">
        <f>IF(OR(F487="",K487=""),"",IF(AND(N(N487)&gt;0.005,TODAY()&gt;K487),TODAY()-K487,""))</f>
        <v/>
      </c>
      <c r="Q487" s="20">
        <f>IF(AND(A487="",F487=""),"",IF(A487="","Nummer fehlt",IF(COUNTIF($A$7:$A$506,A487)&gt;1,"Nummer doppelt",IF(AND(A487&gt;MIN($A$7:$A$506),COUNTIF($A$7:$A$506,A487-1)=0),"Lücke vor dieser Nummer",IF(C487="","Datum fehlt",IF(D487="","Kunde fehlt",IF(ISNA(MATCH(D487,Kunden!$A$6:$A$205,0)),"Kunde nicht in der Liste",IF(AND(M487&lt;&gt;"",L487=""),"Zahlungsdatum fehlt",""))))))))</f>
        <v/>
      </c>
      <c r="R487" s="13" t="n"/>
    </row>
    <row r="488">
      <c r="A488" s="10" t="n"/>
      <c r="B488" s="11">
        <f>IF(A488="","",Einstellungen!$B$4&amp;TEXT(A488,REPT("0",Einstellungen!$B$5)))</f>
        <v/>
      </c>
      <c r="C488" s="12" t="n"/>
      <c r="D488" s="13" t="n"/>
      <c r="E488" s="13" t="n"/>
      <c r="F488" s="14" t="n"/>
      <c r="G488" s="15" t="n"/>
      <c r="H488" s="16">
        <f>IF(F488="","",ROUND(F488*N(G488),2))</f>
        <v/>
      </c>
      <c r="I488" s="16">
        <f>IF(F488="","",F488+N(H488))</f>
        <v/>
      </c>
      <c r="J488" s="17">
        <f>IF(F488="","",IFERROR(IF(INDEX(Kunden!$D$6:$D$205,MATCH(D488,Kunden!$A$6:$A$205,0))="",Einstellungen!$B$6,INDEX(Kunden!$D$6:$D$205,MATCH(D488,Kunden!$A$6:$A$205,0))),Einstellungen!$B$6))</f>
        <v/>
      </c>
      <c r="K488" s="18">
        <f>IF(OR(F488="",C488=""),"",C488+J488)</f>
        <v/>
      </c>
      <c r="L488" s="12" t="n"/>
      <c r="M488" s="19" t="n"/>
      <c r="N488" s="16">
        <f>IF(F488="","",IF(O488="bezahlt",0,I488-N(M488)))</f>
        <v/>
      </c>
      <c r="O488" s="11">
        <f>IF(F488="","",IF(I488&lt;0,IF(OR(L488&lt;&gt;"",M488&lt;&gt;""),"bezahlt","Gutschrift"),IF(OR(L488&lt;&gt;"",M488&lt;&gt;""),IF(OR(M488="",N(M488)&gt;=I488-0.005),"bezahlt","teilbezahlt"),IF(IF(K488="",FALSE,TODAY()&gt;K488),"überfällig","offen"))))</f>
        <v/>
      </c>
      <c r="P488" s="17">
        <f>IF(OR(F488="",K488=""),"",IF(AND(N(N488)&gt;0.005,TODAY()&gt;K488),TODAY()-K488,""))</f>
        <v/>
      </c>
      <c r="Q488" s="20">
        <f>IF(AND(A488="",F488=""),"",IF(A488="","Nummer fehlt",IF(COUNTIF($A$7:$A$506,A488)&gt;1,"Nummer doppelt",IF(AND(A488&gt;MIN($A$7:$A$506),COUNTIF($A$7:$A$506,A488-1)=0),"Lücke vor dieser Nummer",IF(C488="","Datum fehlt",IF(D488="","Kunde fehlt",IF(ISNA(MATCH(D488,Kunden!$A$6:$A$205,0)),"Kunde nicht in der Liste",IF(AND(M488&lt;&gt;"",L488=""),"Zahlungsdatum fehlt",""))))))))</f>
        <v/>
      </c>
      <c r="R488" s="13" t="n"/>
    </row>
    <row r="489">
      <c r="A489" s="10" t="n"/>
      <c r="B489" s="11">
        <f>IF(A489="","",Einstellungen!$B$4&amp;TEXT(A489,REPT("0",Einstellungen!$B$5)))</f>
        <v/>
      </c>
      <c r="C489" s="12" t="n"/>
      <c r="D489" s="13" t="n"/>
      <c r="E489" s="13" t="n"/>
      <c r="F489" s="14" t="n"/>
      <c r="G489" s="15" t="n"/>
      <c r="H489" s="16">
        <f>IF(F489="","",ROUND(F489*N(G489),2))</f>
        <v/>
      </c>
      <c r="I489" s="16">
        <f>IF(F489="","",F489+N(H489))</f>
        <v/>
      </c>
      <c r="J489" s="17">
        <f>IF(F489="","",IFERROR(IF(INDEX(Kunden!$D$6:$D$205,MATCH(D489,Kunden!$A$6:$A$205,0))="",Einstellungen!$B$6,INDEX(Kunden!$D$6:$D$205,MATCH(D489,Kunden!$A$6:$A$205,0))),Einstellungen!$B$6))</f>
        <v/>
      </c>
      <c r="K489" s="18">
        <f>IF(OR(F489="",C489=""),"",C489+J489)</f>
        <v/>
      </c>
      <c r="L489" s="12" t="n"/>
      <c r="M489" s="19" t="n"/>
      <c r="N489" s="16">
        <f>IF(F489="","",IF(O489="bezahlt",0,I489-N(M489)))</f>
        <v/>
      </c>
      <c r="O489" s="11">
        <f>IF(F489="","",IF(I489&lt;0,IF(OR(L489&lt;&gt;"",M489&lt;&gt;""),"bezahlt","Gutschrift"),IF(OR(L489&lt;&gt;"",M489&lt;&gt;""),IF(OR(M489="",N(M489)&gt;=I489-0.005),"bezahlt","teilbezahlt"),IF(IF(K489="",FALSE,TODAY()&gt;K489),"überfällig","offen"))))</f>
        <v/>
      </c>
      <c r="P489" s="17">
        <f>IF(OR(F489="",K489=""),"",IF(AND(N(N489)&gt;0.005,TODAY()&gt;K489),TODAY()-K489,""))</f>
        <v/>
      </c>
      <c r="Q489" s="20">
        <f>IF(AND(A489="",F489=""),"",IF(A489="","Nummer fehlt",IF(COUNTIF($A$7:$A$506,A489)&gt;1,"Nummer doppelt",IF(AND(A489&gt;MIN($A$7:$A$506),COUNTIF($A$7:$A$506,A489-1)=0),"Lücke vor dieser Nummer",IF(C489="","Datum fehlt",IF(D489="","Kunde fehlt",IF(ISNA(MATCH(D489,Kunden!$A$6:$A$205,0)),"Kunde nicht in der Liste",IF(AND(M489&lt;&gt;"",L489=""),"Zahlungsdatum fehlt",""))))))))</f>
        <v/>
      </c>
      <c r="R489" s="13" t="n"/>
    </row>
    <row r="490">
      <c r="A490" s="10" t="n"/>
      <c r="B490" s="11">
        <f>IF(A490="","",Einstellungen!$B$4&amp;TEXT(A490,REPT("0",Einstellungen!$B$5)))</f>
        <v/>
      </c>
      <c r="C490" s="12" t="n"/>
      <c r="D490" s="13" t="n"/>
      <c r="E490" s="13" t="n"/>
      <c r="F490" s="14" t="n"/>
      <c r="G490" s="15" t="n"/>
      <c r="H490" s="16">
        <f>IF(F490="","",ROUND(F490*N(G490),2))</f>
        <v/>
      </c>
      <c r="I490" s="16">
        <f>IF(F490="","",F490+N(H490))</f>
        <v/>
      </c>
      <c r="J490" s="17">
        <f>IF(F490="","",IFERROR(IF(INDEX(Kunden!$D$6:$D$205,MATCH(D490,Kunden!$A$6:$A$205,0))="",Einstellungen!$B$6,INDEX(Kunden!$D$6:$D$205,MATCH(D490,Kunden!$A$6:$A$205,0))),Einstellungen!$B$6))</f>
        <v/>
      </c>
      <c r="K490" s="18">
        <f>IF(OR(F490="",C490=""),"",C490+J490)</f>
        <v/>
      </c>
      <c r="L490" s="12" t="n"/>
      <c r="M490" s="19" t="n"/>
      <c r="N490" s="16">
        <f>IF(F490="","",IF(O490="bezahlt",0,I490-N(M490)))</f>
        <v/>
      </c>
      <c r="O490" s="11">
        <f>IF(F490="","",IF(I490&lt;0,IF(OR(L490&lt;&gt;"",M490&lt;&gt;""),"bezahlt","Gutschrift"),IF(OR(L490&lt;&gt;"",M490&lt;&gt;""),IF(OR(M490="",N(M490)&gt;=I490-0.005),"bezahlt","teilbezahlt"),IF(IF(K490="",FALSE,TODAY()&gt;K490),"überfällig","offen"))))</f>
        <v/>
      </c>
      <c r="P490" s="17">
        <f>IF(OR(F490="",K490=""),"",IF(AND(N(N490)&gt;0.005,TODAY()&gt;K490),TODAY()-K490,""))</f>
        <v/>
      </c>
      <c r="Q490" s="20">
        <f>IF(AND(A490="",F490=""),"",IF(A490="","Nummer fehlt",IF(COUNTIF($A$7:$A$506,A490)&gt;1,"Nummer doppelt",IF(AND(A490&gt;MIN($A$7:$A$506),COUNTIF($A$7:$A$506,A490-1)=0),"Lücke vor dieser Nummer",IF(C490="","Datum fehlt",IF(D490="","Kunde fehlt",IF(ISNA(MATCH(D490,Kunden!$A$6:$A$205,0)),"Kunde nicht in der Liste",IF(AND(M490&lt;&gt;"",L490=""),"Zahlungsdatum fehlt",""))))))))</f>
        <v/>
      </c>
      <c r="R490" s="13" t="n"/>
    </row>
    <row r="491">
      <c r="A491" s="10" t="n"/>
      <c r="B491" s="11">
        <f>IF(A491="","",Einstellungen!$B$4&amp;TEXT(A491,REPT("0",Einstellungen!$B$5)))</f>
        <v/>
      </c>
      <c r="C491" s="12" t="n"/>
      <c r="D491" s="13" t="n"/>
      <c r="E491" s="13" t="n"/>
      <c r="F491" s="14" t="n"/>
      <c r="G491" s="15" t="n"/>
      <c r="H491" s="16">
        <f>IF(F491="","",ROUND(F491*N(G491),2))</f>
        <v/>
      </c>
      <c r="I491" s="16">
        <f>IF(F491="","",F491+N(H491))</f>
        <v/>
      </c>
      <c r="J491" s="17">
        <f>IF(F491="","",IFERROR(IF(INDEX(Kunden!$D$6:$D$205,MATCH(D491,Kunden!$A$6:$A$205,0))="",Einstellungen!$B$6,INDEX(Kunden!$D$6:$D$205,MATCH(D491,Kunden!$A$6:$A$205,0))),Einstellungen!$B$6))</f>
        <v/>
      </c>
      <c r="K491" s="18">
        <f>IF(OR(F491="",C491=""),"",C491+J491)</f>
        <v/>
      </c>
      <c r="L491" s="12" t="n"/>
      <c r="M491" s="19" t="n"/>
      <c r="N491" s="16">
        <f>IF(F491="","",IF(O491="bezahlt",0,I491-N(M491)))</f>
        <v/>
      </c>
      <c r="O491" s="11">
        <f>IF(F491="","",IF(I491&lt;0,IF(OR(L491&lt;&gt;"",M491&lt;&gt;""),"bezahlt","Gutschrift"),IF(OR(L491&lt;&gt;"",M491&lt;&gt;""),IF(OR(M491="",N(M491)&gt;=I491-0.005),"bezahlt","teilbezahlt"),IF(IF(K491="",FALSE,TODAY()&gt;K491),"überfällig","offen"))))</f>
        <v/>
      </c>
      <c r="P491" s="17">
        <f>IF(OR(F491="",K491=""),"",IF(AND(N(N491)&gt;0.005,TODAY()&gt;K491),TODAY()-K491,""))</f>
        <v/>
      </c>
      <c r="Q491" s="20">
        <f>IF(AND(A491="",F491=""),"",IF(A491="","Nummer fehlt",IF(COUNTIF($A$7:$A$506,A491)&gt;1,"Nummer doppelt",IF(AND(A491&gt;MIN($A$7:$A$506),COUNTIF($A$7:$A$506,A491-1)=0),"Lücke vor dieser Nummer",IF(C491="","Datum fehlt",IF(D491="","Kunde fehlt",IF(ISNA(MATCH(D491,Kunden!$A$6:$A$205,0)),"Kunde nicht in der Liste",IF(AND(M491&lt;&gt;"",L491=""),"Zahlungsdatum fehlt",""))))))))</f>
        <v/>
      </c>
      <c r="R491" s="13" t="n"/>
    </row>
    <row r="492">
      <c r="A492" s="10" t="n"/>
      <c r="B492" s="11">
        <f>IF(A492="","",Einstellungen!$B$4&amp;TEXT(A492,REPT("0",Einstellungen!$B$5)))</f>
        <v/>
      </c>
      <c r="C492" s="12" t="n"/>
      <c r="D492" s="13" t="n"/>
      <c r="E492" s="13" t="n"/>
      <c r="F492" s="14" t="n"/>
      <c r="G492" s="15" t="n"/>
      <c r="H492" s="16">
        <f>IF(F492="","",ROUND(F492*N(G492),2))</f>
        <v/>
      </c>
      <c r="I492" s="16">
        <f>IF(F492="","",F492+N(H492))</f>
        <v/>
      </c>
      <c r="J492" s="17">
        <f>IF(F492="","",IFERROR(IF(INDEX(Kunden!$D$6:$D$205,MATCH(D492,Kunden!$A$6:$A$205,0))="",Einstellungen!$B$6,INDEX(Kunden!$D$6:$D$205,MATCH(D492,Kunden!$A$6:$A$205,0))),Einstellungen!$B$6))</f>
        <v/>
      </c>
      <c r="K492" s="18">
        <f>IF(OR(F492="",C492=""),"",C492+J492)</f>
        <v/>
      </c>
      <c r="L492" s="12" t="n"/>
      <c r="M492" s="19" t="n"/>
      <c r="N492" s="16">
        <f>IF(F492="","",IF(O492="bezahlt",0,I492-N(M492)))</f>
        <v/>
      </c>
      <c r="O492" s="11">
        <f>IF(F492="","",IF(I492&lt;0,IF(OR(L492&lt;&gt;"",M492&lt;&gt;""),"bezahlt","Gutschrift"),IF(OR(L492&lt;&gt;"",M492&lt;&gt;""),IF(OR(M492="",N(M492)&gt;=I492-0.005),"bezahlt","teilbezahlt"),IF(IF(K492="",FALSE,TODAY()&gt;K492),"überfällig","offen"))))</f>
        <v/>
      </c>
      <c r="P492" s="17">
        <f>IF(OR(F492="",K492=""),"",IF(AND(N(N492)&gt;0.005,TODAY()&gt;K492),TODAY()-K492,""))</f>
        <v/>
      </c>
      <c r="Q492" s="20">
        <f>IF(AND(A492="",F492=""),"",IF(A492="","Nummer fehlt",IF(COUNTIF($A$7:$A$506,A492)&gt;1,"Nummer doppelt",IF(AND(A492&gt;MIN($A$7:$A$506),COUNTIF($A$7:$A$506,A492-1)=0),"Lücke vor dieser Nummer",IF(C492="","Datum fehlt",IF(D492="","Kunde fehlt",IF(ISNA(MATCH(D492,Kunden!$A$6:$A$205,0)),"Kunde nicht in der Liste",IF(AND(M492&lt;&gt;"",L492=""),"Zahlungsdatum fehlt",""))))))))</f>
        <v/>
      </c>
      <c r="R492" s="13" t="n"/>
    </row>
    <row r="493">
      <c r="A493" s="10" t="n"/>
      <c r="B493" s="11">
        <f>IF(A493="","",Einstellungen!$B$4&amp;TEXT(A493,REPT("0",Einstellungen!$B$5)))</f>
        <v/>
      </c>
      <c r="C493" s="12" t="n"/>
      <c r="D493" s="13" t="n"/>
      <c r="E493" s="13" t="n"/>
      <c r="F493" s="14" t="n"/>
      <c r="G493" s="15" t="n"/>
      <c r="H493" s="16">
        <f>IF(F493="","",ROUND(F493*N(G493),2))</f>
        <v/>
      </c>
      <c r="I493" s="16">
        <f>IF(F493="","",F493+N(H493))</f>
        <v/>
      </c>
      <c r="J493" s="17">
        <f>IF(F493="","",IFERROR(IF(INDEX(Kunden!$D$6:$D$205,MATCH(D493,Kunden!$A$6:$A$205,0))="",Einstellungen!$B$6,INDEX(Kunden!$D$6:$D$205,MATCH(D493,Kunden!$A$6:$A$205,0))),Einstellungen!$B$6))</f>
        <v/>
      </c>
      <c r="K493" s="18">
        <f>IF(OR(F493="",C493=""),"",C493+J493)</f>
        <v/>
      </c>
      <c r="L493" s="12" t="n"/>
      <c r="M493" s="19" t="n"/>
      <c r="N493" s="16">
        <f>IF(F493="","",IF(O493="bezahlt",0,I493-N(M493)))</f>
        <v/>
      </c>
      <c r="O493" s="11">
        <f>IF(F493="","",IF(I493&lt;0,IF(OR(L493&lt;&gt;"",M493&lt;&gt;""),"bezahlt","Gutschrift"),IF(OR(L493&lt;&gt;"",M493&lt;&gt;""),IF(OR(M493="",N(M493)&gt;=I493-0.005),"bezahlt","teilbezahlt"),IF(IF(K493="",FALSE,TODAY()&gt;K493),"überfällig","offen"))))</f>
        <v/>
      </c>
      <c r="P493" s="17">
        <f>IF(OR(F493="",K493=""),"",IF(AND(N(N493)&gt;0.005,TODAY()&gt;K493),TODAY()-K493,""))</f>
        <v/>
      </c>
      <c r="Q493" s="20">
        <f>IF(AND(A493="",F493=""),"",IF(A493="","Nummer fehlt",IF(COUNTIF($A$7:$A$506,A493)&gt;1,"Nummer doppelt",IF(AND(A493&gt;MIN($A$7:$A$506),COUNTIF($A$7:$A$506,A493-1)=0),"Lücke vor dieser Nummer",IF(C493="","Datum fehlt",IF(D493="","Kunde fehlt",IF(ISNA(MATCH(D493,Kunden!$A$6:$A$205,0)),"Kunde nicht in der Liste",IF(AND(M493&lt;&gt;"",L493=""),"Zahlungsdatum fehlt",""))))))))</f>
        <v/>
      </c>
      <c r="R493" s="13" t="n"/>
    </row>
    <row r="494">
      <c r="A494" s="10" t="n"/>
      <c r="B494" s="11">
        <f>IF(A494="","",Einstellungen!$B$4&amp;TEXT(A494,REPT("0",Einstellungen!$B$5)))</f>
        <v/>
      </c>
      <c r="C494" s="12" t="n"/>
      <c r="D494" s="13" t="n"/>
      <c r="E494" s="13" t="n"/>
      <c r="F494" s="14" t="n"/>
      <c r="G494" s="15" t="n"/>
      <c r="H494" s="16">
        <f>IF(F494="","",ROUND(F494*N(G494),2))</f>
        <v/>
      </c>
      <c r="I494" s="16">
        <f>IF(F494="","",F494+N(H494))</f>
        <v/>
      </c>
      <c r="J494" s="17">
        <f>IF(F494="","",IFERROR(IF(INDEX(Kunden!$D$6:$D$205,MATCH(D494,Kunden!$A$6:$A$205,0))="",Einstellungen!$B$6,INDEX(Kunden!$D$6:$D$205,MATCH(D494,Kunden!$A$6:$A$205,0))),Einstellungen!$B$6))</f>
        <v/>
      </c>
      <c r="K494" s="18">
        <f>IF(OR(F494="",C494=""),"",C494+J494)</f>
        <v/>
      </c>
      <c r="L494" s="12" t="n"/>
      <c r="M494" s="19" t="n"/>
      <c r="N494" s="16">
        <f>IF(F494="","",IF(O494="bezahlt",0,I494-N(M494)))</f>
        <v/>
      </c>
      <c r="O494" s="11">
        <f>IF(F494="","",IF(I494&lt;0,IF(OR(L494&lt;&gt;"",M494&lt;&gt;""),"bezahlt","Gutschrift"),IF(OR(L494&lt;&gt;"",M494&lt;&gt;""),IF(OR(M494="",N(M494)&gt;=I494-0.005),"bezahlt","teilbezahlt"),IF(IF(K494="",FALSE,TODAY()&gt;K494),"überfällig","offen"))))</f>
        <v/>
      </c>
      <c r="P494" s="17">
        <f>IF(OR(F494="",K494=""),"",IF(AND(N(N494)&gt;0.005,TODAY()&gt;K494),TODAY()-K494,""))</f>
        <v/>
      </c>
      <c r="Q494" s="20">
        <f>IF(AND(A494="",F494=""),"",IF(A494="","Nummer fehlt",IF(COUNTIF($A$7:$A$506,A494)&gt;1,"Nummer doppelt",IF(AND(A494&gt;MIN($A$7:$A$506),COUNTIF($A$7:$A$506,A494-1)=0),"Lücke vor dieser Nummer",IF(C494="","Datum fehlt",IF(D494="","Kunde fehlt",IF(ISNA(MATCH(D494,Kunden!$A$6:$A$205,0)),"Kunde nicht in der Liste",IF(AND(M494&lt;&gt;"",L494=""),"Zahlungsdatum fehlt",""))))))))</f>
        <v/>
      </c>
      <c r="R494" s="13" t="n"/>
    </row>
    <row r="495">
      <c r="A495" s="10" t="n"/>
      <c r="B495" s="11">
        <f>IF(A495="","",Einstellungen!$B$4&amp;TEXT(A495,REPT("0",Einstellungen!$B$5)))</f>
        <v/>
      </c>
      <c r="C495" s="12" t="n"/>
      <c r="D495" s="13" t="n"/>
      <c r="E495" s="13" t="n"/>
      <c r="F495" s="14" t="n"/>
      <c r="G495" s="15" t="n"/>
      <c r="H495" s="16">
        <f>IF(F495="","",ROUND(F495*N(G495),2))</f>
        <v/>
      </c>
      <c r="I495" s="16">
        <f>IF(F495="","",F495+N(H495))</f>
        <v/>
      </c>
      <c r="J495" s="17">
        <f>IF(F495="","",IFERROR(IF(INDEX(Kunden!$D$6:$D$205,MATCH(D495,Kunden!$A$6:$A$205,0))="",Einstellungen!$B$6,INDEX(Kunden!$D$6:$D$205,MATCH(D495,Kunden!$A$6:$A$205,0))),Einstellungen!$B$6))</f>
        <v/>
      </c>
      <c r="K495" s="18">
        <f>IF(OR(F495="",C495=""),"",C495+J495)</f>
        <v/>
      </c>
      <c r="L495" s="12" t="n"/>
      <c r="M495" s="19" t="n"/>
      <c r="N495" s="16">
        <f>IF(F495="","",IF(O495="bezahlt",0,I495-N(M495)))</f>
        <v/>
      </c>
      <c r="O495" s="11">
        <f>IF(F495="","",IF(I495&lt;0,IF(OR(L495&lt;&gt;"",M495&lt;&gt;""),"bezahlt","Gutschrift"),IF(OR(L495&lt;&gt;"",M495&lt;&gt;""),IF(OR(M495="",N(M495)&gt;=I495-0.005),"bezahlt","teilbezahlt"),IF(IF(K495="",FALSE,TODAY()&gt;K495),"überfällig","offen"))))</f>
        <v/>
      </c>
      <c r="P495" s="17">
        <f>IF(OR(F495="",K495=""),"",IF(AND(N(N495)&gt;0.005,TODAY()&gt;K495),TODAY()-K495,""))</f>
        <v/>
      </c>
      <c r="Q495" s="20">
        <f>IF(AND(A495="",F495=""),"",IF(A495="","Nummer fehlt",IF(COUNTIF($A$7:$A$506,A495)&gt;1,"Nummer doppelt",IF(AND(A495&gt;MIN($A$7:$A$506),COUNTIF($A$7:$A$506,A495-1)=0),"Lücke vor dieser Nummer",IF(C495="","Datum fehlt",IF(D495="","Kunde fehlt",IF(ISNA(MATCH(D495,Kunden!$A$6:$A$205,0)),"Kunde nicht in der Liste",IF(AND(M495&lt;&gt;"",L495=""),"Zahlungsdatum fehlt",""))))))))</f>
        <v/>
      </c>
      <c r="R495" s="13" t="n"/>
    </row>
    <row r="496">
      <c r="A496" s="10" t="n"/>
      <c r="B496" s="11">
        <f>IF(A496="","",Einstellungen!$B$4&amp;TEXT(A496,REPT("0",Einstellungen!$B$5)))</f>
        <v/>
      </c>
      <c r="C496" s="12" t="n"/>
      <c r="D496" s="13" t="n"/>
      <c r="E496" s="13" t="n"/>
      <c r="F496" s="14" t="n"/>
      <c r="G496" s="15" t="n"/>
      <c r="H496" s="16">
        <f>IF(F496="","",ROUND(F496*N(G496),2))</f>
        <v/>
      </c>
      <c r="I496" s="16">
        <f>IF(F496="","",F496+N(H496))</f>
        <v/>
      </c>
      <c r="J496" s="17">
        <f>IF(F496="","",IFERROR(IF(INDEX(Kunden!$D$6:$D$205,MATCH(D496,Kunden!$A$6:$A$205,0))="",Einstellungen!$B$6,INDEX(Kunden!$D$6:$D$205,MATCH(D496,Kunden!$A$6:$A$205,0))),Einstellungen!$B$6))</f>
        <v/>
      </c>
      <c r="K496" s="18">
        <f>IF(OR(F496="",C496=""),"",C496+J496)</f>
        <v/>
      </c>
      <c r="L496" s="12" t="n"/>
      <c r="M496" s="19" t="n"/>
      <c r="N496" s="16">
        <f>IF(F496="","",IF(O496="bezahlt",0,I496-N(M496)))</f>
        <v/>
      </c>
      <c r="O496" s="11">
        <f>IF(F496="","",IF(I496&lt;0,IF(OR(L496&lt;&gt;"",M496&lt;&gt;""),"bezahlt","Gutschrift"),IF(OR(L496&lt;&gt;"",M496&lt;&gt;""),IF(OR(M496="",N(M496)&gt;=I496-0.005),"bezahlt","teilbezahlt"),IF(IF(K496="",FALSE,TODAY()&gt;K496),"überfällig","offen"))))</f>
        <v/>
      </c>
      <c r="P496" s="17">
        <f>IF(OR(F496="",K496=""),"",IF(AND(N(N496)&gt;0.005,TODAY()&gt;K496),TODAY()-K496,""))</f>
        <v/>
      </c>
      <c r="Q496" s="20">
        <f>IF(AND(A496="",F496=""),"",IF(A496="","Nummer fehlt",IF(COUNTIF($A$7:$A$506,A496)&gt;1,"Nummer doppelt",IF(AND(A496&gt;MIN($A$7:$A$506),COUNTIF($A$7:$A$506,A496-1)=0),"Lücke vor dieser Nummer",IF(C496="","Datum fehlt",IF(D496="","Kunde fehlt",IF(ISNA(MATCH(D496,Kunden!$A$6:$A$205,0)),"Kunde nicht in der Liste",IF(AND(M496&lt;&gt;"",L496=""),"Zahlungsdatum fehlt",""))))))))</f>
        <v/>
      </c>
      <c r="R496" s="13" t="n"/>
    </row>
    <row r="497">
      <c r="A497" s="10" t="n"/>
      <c r="B497" s="11">
        <f>IF(A497="","",Einstellungen!$B$4&amp;TEXT(A497,REPT("0",Einstellungen!$B$5)))</f>
        <v/>
      </c>
      <c r="C497" s="12" t="n"/>
      <c r="D497" s="13" t="n"/>
      <c r="E497" s="13" t="n"/>
      <c r="F497" s="14" t="n"/>
      <c r="G497" s="15" t="n"/>
      <c r="H497" s="16">
        <f>IF(F497="","",ROUND(F497*N(G497),2))</f>
        <v/>
      </c>
      <c r="I497" s="16">
        <f>IF(F497="","",F497+N(H497))</f>
        <v/>
      </c>
      <c r="J497" s="17">
        <f>IF(F497="","",IFERROR(IF(INDEX(Kunden!$D$6:$D$205,MATCH(D497,Kunden!$A$6:$A$205,0))="",Einstellungen!$B$6,INDEX(Kunden!$D$6:$D$205,MATCH(D497,Kunden!$A$6:$A$205,0))),Einstellungen!$B$6))</f>
        <v/>
      </c>
      <c r="K497" s="18">
        <f>IF(OR(F497="",C497=""),"",C497+J497)</f>
        <v/>
      </c>
      <c r="L497" s="12" t="n"/>
      <c r="M497" s="19" t="n"/>
      <c r="N497" s="16">
        <f>IF(F497="","",IF(O497="bezahlt",0,I497-N(M497)))</f>
        <v/>
      </c>
      <c r="O497" s="11">
        <f>IF(F497="","",IF(I497&lt;0,IF(OR(L497&lt;&gt;"",M497&lt;&gt;""),"bezahlt","Gutschrift"),IF(OR(L497&lt;&gt;"",M497&lt;&gt;""),IF(OR(M497="",N(M497)&gt;=I497-0.005),"bezahlt","teilbezahlt"),IF(IF(K497="",FALSE,TODAY()&gt;K497),"überfällig","offen"))))</f>
        <v/>
      </c>
      <c r="P497" s="17">
        <f>IF(OR(F497="",K497=""),"",IF(AND(N(N497)&gt;0.005,TODAY()&gt;K497),TODAY()-K497,""))</f>
        <v/>
      </c>
      <c r="Q497" s="20">
        <f>IF(AND(A497="",F497=""),"",IF(A497="","Nummer fehlt",IF(COUNTIF($A$7:$A$506,A497)&gt;1,"Nummer doppelt",IF(AND(A497&gt;MIN($A$7:$A$506),COUNTIF($A$7:$A$506,A497-1)=0),"Lücke vor dieser Nummer",IF(C497="","Datum fehlt",IF(D497="","Kunde fehlt",IF(ISNA(MATCH(D497,Kunden!$A$6:$A$205,0)),"Kunde nicht in der Liste",IF(AND(M497&lt;&gt;"",L497=""),"Zahlungsdatum fehlt",""))))))))</f>
        <v/>
      </c>
      <c r="R497" s="13" t="n"/>
    </row>
    <row r="498">
      <c r="A498" s="10" t="n"/>
      <c r="B498" s="11">
        <f>IF(A498="","",Einstellungen!$B$4&amp;TEXT(A498,REPT("0",Einstellungen!$B$5)))</f>
        <v/>
      </c>
      <c r="C498" s="12" t="n"/>
      <c r="D498" s="13" t="n"/>
      <c r="E498" s="13" t="n"/>
      <c r="F498" s="14" t="n"/>
      <c r="G498" s="15" t="n"/>
      <c r="H498" s="16">
        <f>IF(F498="","",ROUND(F498*N(G498),2))</f>
        <v/>
      </c>
      <c r="I498" s="16">
        <f>IF(F498="","",F498+N(H498))</f>
        <v/>
      </c>
      <c r="J498" s="17">
        <f>IF(F498="","",IFERROR(IF(INDEX(Kunden!$D$6:$D$205,MATCH(D498,Kunden!$A$6:$A$205,0))="",Einstellungen!$B$6,INDEX(Kunden!$D$6:$D$205,MATCH(D498,Kunden!$A$6:$A$205,0))),Einstellungen!$B$6))</f>
        <v/>
      </c>
      <c r="K498" s="18">
        <f>IF(OR(F498="",C498=""),"",C498+J498)</f>
        <v/>
      </c>
      <c r="L498" s="12" t="n"/>
      <c r="M498" s="19" t="n"/>
      <c r="N498" s="16">
        <f>IF(F498="","",IF(O498="bezahlt",0,I498-N(M498)))</f>
        <v/>
      </c>
      <c r="O498" s="11">
        <f>IF(F498="","",IF(I498&lt;0,IF(OR(L498&lt;&gt;"",M498&lt;&gt;""),"bezahlt","Gutschrift"),IF(OR(L498&lt;&gt;"",M498&lt;&gt;""),IF(OR(M498="",N(M498)&gt;=I498-0.005),"bezahlt","teilbezahlt"),IF(IF(K498="",FALSE,TODAY()&gt;K498),"überfällig","offen"))))</f>
        <v/>
      </c>
      <c r="P498" s="17">
        <f>IF(OR(F498="",K498=""),"",IF(AND(N(N498)&gt;0.005,TODAY()&gt;K498),TODAY()-K498,""))</f>
        <v/>
      </c>
      <c r="Q498" s="20">
        <f>IF(AND(A498="",F498=""),"",IF(A498="","Nummer fehlt",IF(COUNTIF($A$7:$A$506,A498)&gt;1,"Nummer doppelt",IF(AND(A498&gt;MIN($A$7:$A$506),COUNTIF($A$7:$A$506,A498-1)=0),"Lücke vor dieser Nummer",IF(C498="","Datum fehlt",IF(D498="","Kunde fehlt",IF(ISNA(MATCH(D498,Kunden!$A$6:$A$205,0)),"Kunde nicht in der Liste",IF(AND(M498&lt;&gt;"",L498=""),"Zahlungsdatum fehlt",""))))))))</f>
        <v/>
      </c>
      <c r="R498" s="13" t="n"/>
    </row>
    <row r="499">
      <c r="A499" s="10" t="n"/>
      <c r="B499" s="11">
        <f>IF(A499="","",Einstellungen!$B$4&amp;TEXT(A499,REPT("0",Einstellungen!$B$5)))</f>
        <v/>
      </c>
      <c r="C499" s="12" t="n"/>
      <c r="D499" s="13" t="n"/>
      <c r="E499" s="13" t="n"/>
      <c r="F499" s="14" t="n"/>
      <c r="G499" s="15" t="n"/>
      <c r="H499" s="16">
        <f>IF(F499="","",ROUND(F499*N(G499),2))</f>
        <v/>
      </c>
      <c r="I499" s="16">
        <f>IF(F499="","",F499+N(H499))</f>
        <v/>
      </c>
      <c r="J499" s="17">
        <f>IF(F499="","",IFERROR(IF(INDEX(Kunden!$D$6:$D$205,MATCH(D499,Kunden!$A$6:$A$205,0))="",Einstellungen!$B$6,INDEX(Kunden!$D$6:$D$205,MATCH(D499,Kunden!$A$6:$A$205,0))),Einstellungen!$B$6))</f>
        <v/>
      </c>
      <c r="K499" s="18">
        <f>IF(OR(F499="",C499=""),"",C499+J499)</f>
        <v/>
      </c>
      <c r="L499" s="12" t="n"/>
      <c r="M499" s="19" t="n"/>
      <c r="N499" s="16">
        <f>IF(F499="","",IF(O499="bezahlt",0,I499-N(M499)))</f>
        <v/>
      </c>
      <c r="O499" s="11">
        <f>IF(F499="","",IF(I499&lt;0,IF(OR(L499&lt;&gt;"",M499&lt;&gt;""),"bezahlt","Gutschrift"),IF(OR(L499&lt;&gt;"",M499&lt;&gt;""),IF(OR(M499="",N(M499)&gt;=I499-0.005),"bezahlt","teilbezahlt"),IF(IF(K499="",FALSE,TODAY()&gt;K499),"überfällig","offen"))))</f>
        <v/>
      </c>
      <c r="P499" s="17">
        <f>IF(OR(F499="",K499=""),"",IF(AND(N(N499)&gt;0.005,TODAY()&gt;K499),TODAY()-K499,""))</f>
        <v/>
      </c>
      <c r="Q499" s="20">
        <f>IF(AND(A499="",F499=""),"",IF(A499="","Nummer fehlt",IF(COUNTIF($A$7:$A$506,A499)&gt;1,"Nummer doppelt",IF(AND(A499&gt;MIN($A$7:$A$506),COUNTIF($A$7:$A$506,A499-1)=0),"Lücke vor dieser Nummer",IF(C499="","Datum fehlt",IF(D499="","Kunde fehlt",IF(ISNA(MATCH(D499,Kunden!$A$6:$A$205,0)),"Kunde nicht in der Liste",IF(AND(M499&lt;&gt;"",L499=""),"Zahlungsdatum fehlt",""))))))))</f>
        <v/>
      </c>
      <c r="R499" s="13" t="n"/>
    </row>
    <row r="500">
      <c r="A500" s="10" t="n"/>
      <c r="B500" s="11">
        <f>IF(A500="","",Einstellungen!$B$4&amp;TEXT(A500,REPT("0",Einstellungen!$B$5)))</f>
        <v/>
      </c>
      <c r="C500" s="12" t="n"/>
      <c r="D500" s="13" t="n"/>
      <c r="E500" s="13" t="n"/>
      <c r="F500" s="14" t="n"/>
      <c r="G500" s="15" t="n"/>
      <c r="H500" s="16">
        <f>IF(F500="","",ROUND(F500*N(G500),2))</f>
        <v/>
      </c>
      <c r="I500" s="16">
        <f>IF(F500="","",F500+N(H500))</f>
        <v/>
      </c>
      <c r="J500" s="17">
        <f>IF(F500="","",IFERROR(IF(INDEX(Kunden!$D$6:$D$205,MATCH(D500,Kunden!$A$6:$A$205,0))="",Einstellungen!$B$6,INDEX(Kunden!$D$6:$D$205,MATCH(D500,Kunden!$A$6:$A$205,0))),Einstellungen!$B$6))</f>
        <v/>
      </c>
      <c r="K500" s="18">
        <f>IF(OR(F500="",C500=""),"",C500+J500)</f>
        <v/>
      </c>
      <c r="L500" s="12" t="n"/>
      <c r="M500" s="19" t="n"/>
      <c r="N500" s="16">
        <f>IF(F500="","",IF(O500="bezahlt",0,I500-N(M500)))</f>
        <v/>
      </c>
      <c r="O500" s="11">
        <f>IF(F500="","",IF(I500&lt;0,IF(OR(L500&lt;&gt;"",M500&lt;&gt;""),"bezahlt","Gutschrift"),IF(OR(L500&lt;&gt;"",M500&lt;&gt;""),IF(OR(M500="",N(M500)&gt;=I500-0.005),"bezahlt","teilbezahlt"),IF(IF(K500="",FALSE,TODAY()&gt;K500),"überfällig","offen"))))</f>
        <v/>
      </c>
      <c r="P500" s="17">
        <f>IF(OR(F500="",K500=""),"",IF(AND(N(N500)&gt;0.005,TODAY()&gt;K500),TODAY()-K500,""))</f>
        <v/>
      </c>
      <c r="Q500" s="20">
        <f>IF(AND(A500="",F500=""),"",IF(A500="","Nummer fehlt",IF(COUNTIF($A$7:$A$506,A500)&gt;1,"Nummer doppelt",IF(AND(A500&gt;MIN($A$7:$A$506),COUNTIF($A$7:$A$506,A500-1)=0),"Lücke vor dieser Nummer",IF(C500="","Datum fehlt",IF(D500="","Kunde fehlt",IF(ISNA(MATCH(D500,Kunden!$A$6:$A$205,0)),"Kunde nicht in der Liste",IF(AND(M500&lt;&gt;"",L500=""),"Zahlungsdatum fehlt",""))))))))</f>
        <v/>
      </c>
      <c r="R500" s="13" t="n"/>
    </row>
    <row r="501">
      <c r="A501" s="10" t="n"/>
      <c r="B501" s="11">
        <f>IF(A501="","",Einstellungen!$B$4&amp;TEXT(A501,REPT("0",Einstellungen!$B$5)))</f>
        <v/>
      </c>
      <c r="C501" s="12" t="n"/>
      <c r="D501" s="13" t="n"/>
      <c r="E501" s="13" t="n"/>
      <c r="F501" s="14" t="n"/>
      <c r="G501" s="15" t="n"/>
      <c r="H501" s="16">
        <f>IF(F501="","",ROUND(F501*N(G501),2))</f>
        <v/>
      </c>
      <c r="I501" s="16">
        <f>IF(F501="","",F501+N(H501))</f>
        <v/>
      </c>
      <c r="J501" s="17">
        <f>IF(F501="","",IFERROR(IF(INDEX(Kunden!$D$6:$D$205,MATCH(D501,Kunden!$A$6:$A$205,0))="",Einstellungen!$B$6,INDEX(Kunden!$D$6:$D$205,MATCH(D501,Kunden!$A$6:$A$205,0))),Einstellungen!$B$6))</f>
        <v/>
      </c>
      <c r="K501" s="18">
        <f>IF(OR(F501="",C501=""),"",C501+J501)</f>
        <v/>
      </c>
      <c r="L501" s="12" t="n"/>
      <c r="M501" s="19" t="n"/>
      <c r="N501" s="16">
        <f>IF(F501="","",IF(O501="bezahlt",0,I501-N(M501)))</f>
        <v/>
      </c>
      <c r="O501" s="11">
        <f>IF(F501="","",IF(I501&lt;0,IF(OR(L501&lt;&gt;"",M501&lt;&gt;""),"bezahlt","Gutschrift"),IF(OR(L501&lt;&gt;"",M501&lt;&gt;""),IF(OR(M501="",N(M501)&gt;=I501-0.005),"bezahlt","teilbezahlt"),IF(IF(K501="",FALSE,TODAY()&gt;K501),"überfällig","offen"))))</f>
        <v/>
      </c>
      <c r="P501" s="17">
        <f>IF(OR(F501="",K501=""),"",IF(AND(N(N501)&gt;0.005,TODAY()&gt;K501),TODAY()-K501,""))</f>
        <v/>
      </c>
      <c r="Q501" s="20">
        <f>IF(AND(A501="",F501=""),"",IF(A501="","Nummer fehlt",IF(COUNTIF($A$7:$A$506,A501)&gt;1,"Nummer doppelt",IF(AND(A501&gt;MIN($A$7:$A$506),COUNTIF($A$7:$A$506,A501-1)=0),"Lücke vor dieser Nummer",IF(C501="","Datum fehlt",IF(D501="","Kunde fehlt",IF(ISNA(MATCH(D501,Kunden!$A$6:$A$205,0)),"Kunde nicht in der Liste",IF(AND(M501&lt;&gt;"",L501=""),"Zahlungsdatum fehlt",""))))))))</f>
        <v/>
      </c>
      <c r="R501" s="13" t="n"/>
    </row>
    <row r="502">
      <c r="A502" s="10" t="n"/>
      <c r="B502" s="11">
        <f>IF(A502="","",Einstellungen!$B$4&amp;TEXT(A502,REPT("0",Einstellungen!$B$5)))</f>
        <v/>
      </c>
      <c r="C502" s="12" t="n"/>
      <c r="D502" s="13" t="n"/>
      <c r="E502" s="13" t="n"/>
      <c r="F502" s="14" t="n"/>
      <c r="G502" s="15" t="n"/>
      <c r="H502" s="16">
        <f>IF(F502="","",ROUND(F502*N(G502),2))</f>
        <v/>
      </c>
      <c r="I502" s="16">
        <f>IF(F502="","",F502+N(H502))</f>
        <v/>
      </c>
      <c r="J502" s="17">
        <f>IF(F502="","",IFERROR(IF(INDEX(Kunden!$D$6:$D$205,MATCH(D502,Kunden!$A$6:$A$205,0))="",Einstellungen!$B$6,INDEX(Kunden!$D$6:$D$205,MATCH(D502,Kunden!$A$6:$A$205,0))),Einstellungen!$B$6))</f>
        <v/>
      </c>
      <c r="K502" s="18">
        <f>IF(OR(F502="",C502=""),"",C502+J502)</f>
        <v/>
      </c>
      <c r="L502" s="12" t="n"/>
      <c r="M502" s="19" t="n"/>
      <c r="N502" s="16">
        <f>IF(F502="","",IF(O502="bezahlt",0,I502-N(M502)))</f>
        <v/>
      </c>
      <c r="O502" s="11">
        <f>IF(F502="","",IF(I502&lt;0,IF(OR(L502&lt;&gt;"",M502&lt;&gt;""),"bezahlt","Gutschrift"),IF(OR(L502&lt;&gt;"",M502&lt;&gt;""),IF(OR(M502="",N(M502)&gt;=I502-0.005),"bezahlt","teilbezahlt"),IF(IF(K502="",FALSE,TODAY()&gt;K502),"überfällig","offen"))))</f>
        <v/>
      </c>
      <c r="P502" s="17">
        <f>IF(OR(F502="",K502=""),"",IF(AND(N(N502)&gt;0.005,TODAY()&gt;K502),TODAY()-K502,""))</f>
        <v/>
      </c>
      <c r="Q502" s="20">
        <f>IF(AND(A502="",F502=""),"",IF(A502="","Nummer fehlt",IF(COUNTIF($A$7:$A$506,A502)&gt;1,"Nummer doppelt",IF(AND(A502&gt;MIN($A$7:$A$506),COUNTIF($A$7:$A$506,A502-1)=0),"Lücke vor dieser Nummer",IF(C502="","Datum fehlt",IF(D502="","Kunde fehlt",IF(ISNA(MATCH(D502,Kunden!$A$6:$A$205,0)),"Kunde nicht in der Liste",IF(AND(M502&lt;&gt;"",L502=""),"Zahlungsdatum fehlt",""))))))))</f>
        <v/>
      </c>
      <c r="R502" s="13" t="n"/>
    </row>
    <row r="503">
      <c r="A503" s="10" t="n"/>
      <c r="B503" s="11">
        <f>IF(A503="","",Einstellungen!$B$4&amp;TEXT(A503,REPT("0",Einstellungen!$B$5)))</f>
        <v/>
      </c>
      <c r="C503" s="12" t="n"/>
      <c r="D503" s="13" t="n"/>
      <c r="E503" s="13" t="n"/>
      <c r="F503" s="14" t="n"/>
      <c r="G503" s="15" t="n"/>
      <c r="H503" s="16">
        <f>IF(F503="","",ROUND(F503*N(G503),2))</f>
        <v/>
      </c>
      <c r="I503" s="16">
        <f>IF(F503="","",F503+N(H503))</f>
        <v/>
      </c>
      <c r="J503" s="17">
        <f>IF(F503="","",IFERROR(IF(INDEX(Kunden!$D$6:$D$205,MATCH(D503,Kunden!$A$6:$A$205,0))="",Einstellungen!$B$6,INDEX(Kunden!$D$6:$D$205,MATCH(D503,Kunden!$A$6:$A$205,0))),Einstellungen!$B$6))</f>
        <v/>
      </c>
      <c r="K503" s="18">
        <f>IF(OR(F503="",C503=""),"",C503+J503)</f>
        <v/>
      </c>
      <c r="L503" s="12" t="n"/>
      <c r="M503" s="19" t="n"/>
      <c r="N503" s="16">
        <f>IF(F503="","",IF(O503="bezahlt",0,I503-N(M503)))</f>
        <v/>
      </c>
      <c r="O503" s="11">
        <f>IF(F503="","",IF(I503&lt;0,IF(OR(L503&lt;&gt;"",M503&lt;&gt;""),"bezahlt","Gutschrift"),IF(OR(L503&lt;&gt;"",M503&lt;&gt;""),IF(OR(M503="",N(M503)&gt;=I503-0.005),"bezahlt","teilbezahlt"),IF(IF(K503="",FALSE,TODAY()&gt;K503),"überfällig","offen"))))</f>
        <v/>
      </c>
      <c r="P503" s="17">
        <f>IF(OR(F503="",K503=""),"",IF(AND(N(N503)&gt;0.005,TODAY()&gt;K503),TODAY()-K503,""))</f>
        <v/>
      </c>
      <c r="Q503" s="20">
        <f>IF(AND(A503="",F503=""),"",IF(A503="","Nummer fehlt",IF(COUNTIF($A$7:$A$506,A503)&gt;1,"Nummer doppelt",IF(AND(A503&gt;MIN($A$7:$A$506),COUNTIF($A$7:$A$506,A503-1)=0),"Lücke vor dieser Nummer",IF(C503="","Datum fehlt",IF(D503="","Kunde fehlt",IF(ISNA(MATCH(D503,Kunden!$A$6:$A$205,0)),"Kunde nicht in der Liste",IF(AND(M503&lt;&gt;"",L503=""),"Zahlungsdatum fehlt",""))))))))</f>
        <v/>
      </c>
      <c r="R503" s="13" t="n"/>
    </row>
    <row r="504">
      <c r="A504" s="10" t="n"/>
      <c r="B504" s="11">
        <f>IF(A504="","",Einstellungen!$B$4&amp;TEXT(A504,REPT("0",Einstellungen!$B$5)))</f>
        <v/>
      </c>
      <c r="C504" s="12" t="n"/>
      <c r="D504" s="13" t="n"/>
      <c r="E504" s="13" t="n"/>
      <c r="F504" s="14" t="n"/>
      <c r="G504" s="15" t="n"/>
      <c r="H504" s="16">
        <f>IF(F504="","",ROUND(F504*N(G504),2))</f>
        <v/>
      </c>
      <c r="I504" s="16">
        <f>IF(F504="","",F504+N(H504))</f>
        <v/>
      </c>
      <c r="J504" s="17">
        <f>IF(F504="","",IFERROR(IF(INDEX(Kunden!$D$6:$D$205,MATCH(D504,Kunden!$A$6:$A$205,0))="",Einstellungen!$B$6,INDEX(Kunden!$D$6:$D$205,MATCH(D504,Kunden!$A$6:$A$205,0))),Einstellungen!$B$6))</f>
        <v/>
      </c>
      <c r="K504" s="18">
        <f>IF(OR(F504="",C504=""),"",C504+J504)</f>
        <v/>
      </c>
      <c r="L504" s="12" t="n"/>
      <c r="M504" s="19" t="n"/>
      <c r="N504" s="16">
        <f>IF(F504="","",IF(O504="bezahlt",0,I504-N(M504)))</f>
        <v/>
      </c>
      <c r="O504" s="11">
        <f>IF(F504="","",IF(I504&lt;0,IF(OR(L504&lt;&gt;"",M504&lt;&gt;""),"bezahlt","Gutschrift"),IF(OR(L504&lt;&gt;"",M504&lt;&gt;""),IF(OR(M504="",N(M504)&gt;=I504-0.005),"bezahlt","teilbezahlt"),IF(IF(K504="",FALSE,TODAY()&gt;K504),"überfällig","offen"))))</f>
        <v/>
      </c>
      <c r="P504" s="17">
        <f>IF(OR(F504="",K504=""),"",IF(AND(N(N504)&gt;0.005,TODAY()&gt;K504),TODAY()-K504,""))</f>
        <v/>
      </c>
      <c r="Q504" s="20">
        <f>IF(AND(A504="",F504=""),"",IF(A504="","Nummer fehlt",IF(COUNTIF($A$7:$A$506,A504)&gt;1,"Nummer doppelt",IF(AND(A504&gt;MIN($A$7:$A$506),COUNTIF($A$7:$A$506,A504-1)=0),"Lücke vor dieser Nummer",IF(C504="","Datum fehlt",IF(D504="","Kunde fehlt",IF(ISNA(MATCH(D504,Kunden!$A$6:$A$205,0)),"Kunde nicht in der Liste",IF(AND(M504&lt;&gt;"",L504=""),"Zahlungsdatum fehlt",""))))))))</f>
        <v/>
      </c>
      <c r="R504" s="13" t="n"/>
    </row>
    <row r="505">
      <c r="A505" s="10" t="n"/>
      <c r="B505" s="11">
        <f>IF(A505="","",Einstellungen!$B$4&amp;TEXT(A505,REPT("0",Einstellungen!$B$5)))</f>
        <v/>
      </c>
      <c r="C505" s="12" t="n"/>
      <c r="D505" s="13" t="n"/>
      <c r="E505" s="13" t="n"/>
      <c r="F505" s="14" t="n"/>
      <c r="G505" s="15" t="n"/>
      <c r="H505" s="16">
        <f>IF(F505="","",ROUND(F505*N(G505),2))</f>
        <v/>
      </c>
      <c r="I505" s="16">
        <f>IF(F505="","",F505+N(H505))</f>
        <v/>
      </c>
      <c r="J505" s="17">
        <f>IF(F505="","",IFERROR(IF(INDEX(Kunden!$D$6:$D$205,MATCH(D505,Kunden!$A$6:$A$205,0))="",Einstellungen!$B$6,INDEX(Kunden!$D$6:$D$205,MATCH(D505,Kunden!$A$6:$A$205,0))),Einstellungen!$B$6))</f>
        <v/>
      </c>
      <c r="K505" s="18">
        <f>IF(OR(F505="",C505=""),"",C505+J505)</f>
        <v/>
      </c>
      <c r="L505" s="12" t="n"/>
      <c r="M505" s="19" t="n"/>
      <c r="N505" s="16">
        <f>IF(F505="","",IF(O505="bezahlt",0,I505-N(M505)))</f>
        <v/>
      </c>
      <c r="O505" s="11">
        <f>IF(F505="","",IF(I505&lt;0,IF(OR(L505&lt;&gt;"",M505&lt;&gt;""),"bezahlt","Gutschrift"),IF(OR(L505&lt;&gt;"",M505&lt;&gt;""),IF(OR(M505="",N(M505)&gt;=I505-0.005),"bezahlt","teilbezahlt"),IF(IF(K505="",FALSE,TODAY()&gt;K505),"überfällig","offen"))))</f>
        <v/>
      </c>
      <c r="P505" s="17">
        <f>IF(OR(F505="",K505=""),"",IF(AND(N(N505)&gt;0.005,TODAY()&gt;K505),TODAY()-K505,""))</f>
        <v/>
      </c>
      <c r="Q505" s="20">
        <f>IF(AND(A505="",F505=""),"",IF(A505="","Nummer fehlt",IF(COUNTIF($A$7:$A$506,A505)&gt;1,"Nummer doppelt",IF(AND(A505&gt;MIN($A$7:$A$506),COUNTIF($A$7:$A$506,A505-1)=0),"Lücke vor dieser Nummer",IF(C505="","Datum fehlt",IF(D505="","Kunde fehlt",IF(ISNA(MATCH(D505,Kunden!$A$6:$A$205,0)),"Kunde nicht in der Liste",IF(AND(M505&lt;&gt;"",L505=""),"Zahlungsdatum fehlt",""))))))))</f>
        <v/>
      </c>
      <c r="R505" s="13" t="n"/>
    </row>
    <row r="506">
      <c r="A506" s="10" t="n"/>
      <c r="B506" s="11">
        <f>IF(A506="","",Einstellungen!$B$4&amp;TEXT(A506,REPT("0",Einstellungen!$B$5)))</f>
        <v/>
      </c>
      <c r="C506" s="12" t="n"/>
      <c r="D506" s="13" t="n"/>
      <c r="E506" s="13" t="n"/>
      <c r="F506" s="14" t="n"/>
      <c r="G506" s="15" t="n"/>
      <c r="H506" s="16">
        <f>IF(F506="","",ROUND(F506*N(G506),2))</f>
        <v/>
      </c>
      <c r="I506" s="16">
        <f>IF(F506="","",F506+N(H506))</f>
        <v/>
      </c>
      <c r="J506" s="17">
        <f>IF(F506="","",IFERROR(IF(INDEX(Kunden!$D$6:$D$205,MATCH(D506,Kunden!$A$6:$A$205,0))="",Einstellungen!$B$6,INDEX(Kunden!$D$6:$D$205,MATCH(D506,Kunden!$A$6:$A$205,0))),Einstellungen!$B$6))</f>
        <v/>
      </c>
      <c r="K506" s="18">
        <f>IF(OR(F506="",C506=""),"",C506+J506)</f>
        <v/>
      </c>
      <c r="L506" s="12" t="n"/>
      <c r="M506" s="19" t="n"/>
      <c r="N506" s="16">
        <f>IF(F506="","",IF(O506="bezahlt",0,I506-N(M506)))</f>
        <v/>
      </c>
      <c r="O506" s="11">
        <f>IF(F506="","",IF(I506&lt;0,IF(OR(L506&lt;&gt;"",M506&lt;&gt;""),"bezahlt","Gutschrift"),IF(OR(L506&lt;&gt;"",M506&lt;&gt;""),IF(OR(M506="",N(M506)&gt;=I506-0.005),"bezahlt","teilbezahlt"),IF(IF(K506="",FALSE,TODAY()&gt;K506),"überfällig","offen"))))</f>
        <v/>
      </c>
      <c r="P506" s="17">
        <f>IF(OR(F506="",K506=""),"",IF(AND(N(N506)&gt;0.005,TODAY()&gt;K506),TODAY()-K506,""))</f>
        <v/>
      </c>
      <c r="Q506" s="20">
        <f>IF(AND(A506="",F506=""),"",IF(A506="","Nummer fehlt",IF(COUNTIF($A$7:$A$506,A506)&gt;1,"Nummer doppelt",IF(AND(A506&gt;MIN($A$7:$A$506),COUNTIF($A$7:$A$506,A506-1)=0),"Lücke vor dieser Nummer",IF(C506="","Datum fehlt",IF(D506="","Kunde fehlt",IF(ISNA(MATCH(D506,Kunden!$A$6:$A$205,0)),"Kunde nicht in der Liste",IF(AND(M506&lt;&gt;"",L506=""),"Zahlungsdatum fehlt",""))))))))</f>
        <v/>
      </c>
      <c r="R506" s="13" t="n"/>
    </row>
  </sheetData>
  <autoFilter ref="A6:R506"/>
  <conditionalFormatting sqref="O7:O506">
    <cfRule type="expression" priority="1" dxfId="0">
      <formula>O7="überfällig"</formula>
    </cfRule>
    <cfRule type="expression" priority="2" dxfId="1">
      <formula>O7="bezahlt"</formula>
    </cfRule>
    <cfRule type="expression" priority="3" dxfId="2">
      <formula>O7="teilbezahlt"</formula>
    </cfRule>
    <cfRule type="expression" priority="4" dxfId="3">
      <formula>O7="Gutschrift"</formula>
    </cfRule>
  </conditionalFormatting>
  <conditionalFormatting sqref="Q7:Q506">
    <cfRule type="expression" priority="5" dxfId="4">
      <formula>Q7&lt;&gt;""</formula>
    </cfRule>
  </conditionalFormatting>
  <conditionalFormatting sqref="P7:P506">
    <cfRule type="expression" priority="6" dxfId="4">
      <formula>N(P7)&gt;0</formula>
    </cfRule>
  </conditionalFormatting>
  <dataValidations count="4">
    <dataValidation sqref="D7:D506" showDropDown="0" showInputMessage="0" showErrorMessage="0" allowBlank="1" type="list">
      <formula1>Kunden!$A$6:$A$205</formula1>
    </dataValidation>
    <dataValidation sqref="G7:G506" showDropDown="0" showInputMessage="0" showErrorMessage="1" allowBlank="1" type="list">
      <formula1>"19%,7%,0%"</formula1>
    </dataValidation>
    <dataValidation sqref="C7:C506 L7:L506" showDropDown="0" showInputMessage="0" showErrorMessage="0" allowBlank="1" errorTitle="Datum" error="Bitte ein Datum eingeben, z. B. 15.01.2026." type="date" operator="between">
      <formula1>DATE(2000,1,1)</formula1>
      <formula2>DATE(2100,12,31)</formula2>
    </dataValidation>
    <dataValidation sqref="A7:A506" showDropDown="0" showInputMessage="0" showErrorMessage="0" allowBlank="1" errorTitle="Nummer" error="Bitte eine ganze Zahl eingeben, die nächste freie steht oben in der Leiste." type="whole" operator="between">
      <formula1>1</formula1>
      <formula2>99999999</formula2>
    </dataValidation>
  </dataValidations>
  <printOptions horizontalCentered="1"/>
  <pageMargins left="0.4" right="0.4" top="0.5" bottom="0.5" header="0.5" footer="0.5"/>
  <pageSetup orientation="landscape" paperSize="9" fitToHeight="0" fitToWidth="1"/>
  <legacyDrawing xmlns:r="http://schemas.openxmlformats.org/officeDocument/2006/relationships" r:id="anysvml"/>
</worksheet>
</file>

<file path=xl/worksheets/sheet2.xml><?xml version="1.0" encoding="utf-8"?>
<worksheet xmlns="http://schemas.openxmlformats.org/spreadsheetml/2006/main">
  <sheetPr>
    <tabColor rgb="00FFC000"/>
    <outlinePr summaryBelow="1" summaryRight="1"/>
    <pageSetUpPr fitToPage="1"/>
  </sheetPr>
  <dimension ref="A1:D9"/>
  <sheetViews>
    <sheetView showGridLines="0" workbookViewId="0">
      <selection activeCell="A1" sqref="A1"/>
    </sheetView>
  </sheetViews>
  <sheetFormatPr baseColWidth="8" defaultRowHeight="15"/>
  <cols>
    <col width="34" customWidth="1" min="1" max="1"/>
    <col width="16" customWidth="1" min="2" max="2"/>
    <col width="4" customWidth="1" min="3" max="3"/>
    <col width="70" customWidth="1" min="4" max="4"/>
  </cols>
  <sheetData>
    <row r="1" ht="30" customHeight="1">
      <c r="A1" s="1" t="inlineStr">
        <is>
          <t>Einstellungen</t>
        </is>
      </c>
      <c r="B1" s="2" t="n"/>
      <c r="C1" s="2" t="n"/>
      <c r="D1" s="2" t="n"/>
    </row>
    <row r="2" ht="18" customHeight="1">
      <c r="A2" s="3" t="inlineStr">
        <is>
          <t>Gilt für jede Zeile im Ausgangsbuch</t>
        </is>
      </c>
      <c r="B2" s="2" t="n"/>
      <c r="C2" s="2" t="n"/>
      <c r="D2" s="2" t="n"/>
    </row>
    <row r="4">
      <c r="A4" s="21" t="inlineStr">
        <is>
          <t>Präfix der Rechnungsnummer</t>
        </is>
      </c>
      <c r="B4" s="22" t="inlineStr">
        <is>
          <t>RE-2026-</t>
        </is>
      </c>
      <c r="D4" s="21" t="inlineStr">
        <is>
          <t>So entsteht die Rechnungsnummer</t>
        </is>
      </c>
    </row>
    <row r="5">
      <c r="A5" s="21" t="inlineStr">
        <is>
          <t>Stellen der laufenden Nummer</t>
        </is>
      </c>
      <c r="B5" s="10" t="n">
        <v>4</v>
      </c>
      <c r="D5" s="23" t="inlineStr">
        <is>
          <t>Im Ausgangsbuch trägst du nur die laufende Nummer ein: 1, 2, 3 ...</t>
        </is>
      </c>
    </row>
    <row r="6">
      <c r="A6" s="21" t="inlineStr">
        <is>
          <t>Standard-Zahlungsziel (Tage)</t>
        </is>
      </c>
      <c r="B6" s="10" t="n">
        <v>14</v>
      </c>
      <c r="D6" s="23" t="inlineStr">
        <is>
          <t>Daraus wird mit Präfix und Stellen die Rechnungsnummer, zum Beispiel RE-2026-0001.</t>
        </is>
      </c>
    </row>
    <row r="7">
      <c r="D7" s="23" t="inlineStr">
        <is>
          <t>Eine Nummer darf nur einmal vorkommen (§ 14 Abs. 4 Nr. 4 UStG). Doppelte Nummern und</t>
        </is>
      </c>
    </row>
    <row r="8">
      <c r="D8" s="23" t="inlineStr">
        <is>
          <t>Lücken meldet die Spalte Prüfhinweis. Für ein neues Jahr: Kopie der Datei, Präfix ändern,</t>
        </is>
      </c>
    </row>
    <row r="9">
      <c r="D9" s="23" t="inlineStr">
        <is>
          <t>wieder bei 1 anfangen.</t>
        </is>
      </c>
    </row>
  </sheetData>
  <dataValidations count="2">
    <dataValidation sqref="B5" showDropDown="0" showInputMessage="0" showErrorMessage="0" allowBlank="0" errorTitle="Stellen" error="Bitte eine ganze Zahl von 1 bis 8 eingeben." type="whole" operator="between">
      <formula1>1</formula1>
      <formula2>8</formula2>
    </dataValidation>
    <dataValidation sqref="B6" showDropDown="0" showInputMessage="0" showErrorMessage="0" allowBlank="0" errorTitle="Zahlungsziel" error="Bitte eine ganze Zahl von 0 bis 365 eingeben." type="whole" operator="between">
      <formula1>0</formula1>
      <formula2>365</formula2>
    </dataValidation>
  </dataValidations>
  <printOptions horizontalCentered="1"/>
  <pageMargins left="0.4" right="0.4" top="0.5" bottom="0.5" header="0.5" footer="0.5"/>
  <pageSetup orientation="landscape" paperSize="9" fitToHeight="0" fitToWidth="1"/>
  <legacyDrawing xmlns:r="http://schemas.openxmlformats.org/officeDocument/2006/relationships" r:id="anysvml"/>
</worksheet>
</file>

<file path=xl/worksheets/sheet3.xml><?xml version="1.0" encoding="utf-8"?>
<worksheet xmlns="http://schemas.openxmlformats.org/spreadsheetml/2006/main">
  <sheetPr>
    <tabColor rgb="00002060"/>
    <outlinePr summaryBelow="1" summaryRight="1"/>
    <pageSetUpPr fitToPage="1"/>
  </sheetPr>
  <dimension ref="A1:K205"/>
  <sheetViews>
    <sheetView showGridLines="0" workbookViewId="0">
      <pane xSplit="1" ySplit="5" topLeftCell="B6" activePane="bottomRight" state="frozen"/>
      <selection pane="topRight"/>
      <selection pane="bottomLeft"/>
      <selection pane="bottomRight" activeCell="A1" sqref="A1"/>
    </sheetView>
  </sheetViews>
  <sheetFormatPr baseColWidth="8" defaultRowHeight="15"/>
  <cols>
    <col width="32" customWidth="1" min="1" max="1"/>
    <col width="20" customWidth="1" min="2" max="2"/>
    <col width="26" customWidth="1" min="3" max="3"/>
    <col width="11" customWidth="1" min="4" max="4"/>
    <col width="15" customWidth="1" min="5" max="5"/>
    <col width="24" customWidth="1" min="6" max="6"/>
    <col width="11" customWidth="1" min="7" max="7"/>
    <col width="14" customWidth="1" min="8" max="8"/>
    <col width="14" customWidth="1" min="9" max="9"/>
    <col width="13" customWidth="1" min="10" max="10"/>
    <col width="13" customWidth="1" min="11" max="11"/>
  </cols>
  <sheetData>
    <row r="1" ht="30" customHeight="1">
      <c r="A1" s="1" t="inlineStr">
        <is>
          <t>Kunden</t>
        </is>
      </c>
      <c r="B1" s="2" t="n"/>
      <c r="C1" s="2" t="n"/>
      <c r="D1" s="2" t="n"/>
      <c r="E1" s="2" t="n"/>
      <c r="F1" s="2" t="n"/>
      <c r="G1" s="2" t="n"/>
      <c r="H1" s="2" t="n"/>
      <c r="I1" s="2" t="n"/>
      <c r="J1" s="2" t="n"/>
      <c r="K1" s="2" t="n"/>
    </row>
    <row r="2" ht="18" customHeight="1">
      <c r="A2" s="3" t="inlineStr">
        <is>
          <t>Das Zahlungsziel gilt für jede Rechnung an diesen Kunden · graue Spalten rechnen selbst</t>
        </is>
      </c>
      <c r="B2" s="2" t="n"/>
      <c r="C2" s="2" t="n"/>
      <c r="D2" s="2" t="n"/>
      <c r="E2" s="2" t="n"/>
      <c r="F2" s="2" t="n"/>
      <c r="G2" s="2" t="n"/>
      <c r="H2" s="2" t="n"/>
      <c r="I2" s="2" t="n"/>
      <c r="J2" s="2" t="n"/>
      <c r="K2" s="2" t="n"/>
    </row>
    <row r="5" ht="40" customHeight="1">
      <c r="A5" s="9" t="inlineStr">
        <is>
          <t>Kunde</t>
        </is>
      </c>
      <c r="B5" s="9" t="inlineStr">
        <is>
          <t>Ansprechpartner</t>
        </is>
      </c>
      <c r="C5" s="9" t="inlineStr">
        <is>
          <t>E-Mail</t>
        </is>
      </c>
      <c r="D5" s="9" t="inlineStr">
        <is>
          <t>Zahlungsziel (Tage)</t>
        </is>
      </c>
      <c r="E5" s="9" t="inlineStr">
        <is>
          <t>USt-IdNr.</t>
        </is>
      </c>
      <c r="F5" s="9" t="inlineStr">
        <is>
          <t>Notiz</t>
        </is>
      </c>
      <c r="G5" s="9" t="inlineStr">
        <is>
          <t>Rechnungen</t>
        </is>
      </c>
      <c r="H5" s="9" t="inlineStr">
        <is>
          <t>Umsatz netto (€)</t>
        </is>
      </c>
      <c r="I5" s="9" t="inlineStr">
        <is>
          <t>Summe brutto (€)</t>
        </is>
      </c>
      <c r="J5" s="9" t="inlineStr">
        <is>
          <t>Noch offen (€)</t>
        </is>
      </c>
      <c r="K5" s="9" t="inlineStr">
        <is>
          <t>davon über­fällig (€)</t>
        </is>
      </c>
    </row>
    <row r="6">
      <c r="A6" s="13" t="inlineStr">
        <is>
          <t>Muster Bäckerei GmbH</t>
        </is>
      </c>
      <c r="B6" s="13" t="inlineStr">
        <is>
          <t>Anna Muster</t>
        </is>
      </c>
      <c r="C6" s="13" t="inlineStr">
        <is>
          <t>anna.muster@example.com</t>
        </is>
      </c>
      <c r="D6" s="10" t="n">
        <v>14</v>
      </c>
      <c r="E6" s="13" t="n"/>
      <c r="F6" s="13" t="inlineStr">
        <is>
          <t>Beispiel: Rechnung per E-Mail</t>
        </is>
      </c>
      <c r="G6" s="17">
        <f>IF(A6="","",COUNTIF(Ausgangsbuch!$D$7:$D$506,A6))</f>
        <v/>
      </c>
      <c r="H6" s="16">
        <f>IF(A6="","",SUMIF(Ausgangsbuch!$D$7:$D$506,A6,Ausgangsbuch!$F$7:$F$506))</f>
        <v/>
      </c>
      <c r="I6" s="16">
        <f>IF(A6="","",SUMIF(Ausgangsbuch!$D$7:$D$506,A6,Ausgangsbuch!$I$7:$I$506))</f>
        <v/>
      </c>
      <c r="J6" s="16">
        <f>IF(A6="","",SUMIF(Ausgangsbuch!$D$7:$D$506,A6,Ausgangsbuch!$N$7:$N$506))</f>
        <v/>
      </c>
      <c r="K6" s="24">
        <f>IF(A6="","",SUMIFS(Ausgangsbuch!$N$7:$N$506,Ausgangsbuch!$D$7:$D$506,A6,Ausgangsbuch!$P$7:$P$506,"&gt;0"))</f>
        <v/>
      </c>
    </row>
    <row r="7">
      <c r="A7" s="13" t="inlineStr">
        <is>
          <t>Muster Planungsbüro KG</t>
        </is>
      </c>
      <c r="B7" s="13" t="inlineStr">
        <is>
          <t>Petra Probe</t>
        </is>
      </c>
      <c r="C7" s="13" t="inlineStr">
        <is>
          <t>petra.probe@example.com</t>
        </is>
      </c>
      <c r="D7" s="10" t="n">
        <v>30</v>
      </c>
      <c r="E7" s="13" t="n"/>
      <c r="F7" s="13" t="inlineStr">
        <is>
          <t>Beispiel</t>
        </is>
      </c>
      <c r="G7" s="17">
        <f>IF(A7="","",COUNTIF(Ausgangsbuch!$D$7:$D$506,A7))</f>
        <v/>
      </c>
      <c r="H7" s="16">
        <f>IF(A7="","",SUMIF(Ausgangsbuch!$D$7:$D$506,A7,Ausgangsbuch!$F$7:$F$506))</f>
        <v/>
      </c>
      <c r="I7" s="16">
        <f>IF(A7="","",SUMIF(Ausgangsbuch!$D$7:$D$506,A7,Ausgangsbuch!$I$7:$I$506))</f>
        <v/>
      </c>
      <c r="J7" s="16">
        <f>IF(A7="","",SUMIF(Ausgangsbuch!$D$7:$D$506,A7,Ausgangsbuch!$N$7:$N$506))</f>
        <v/>
      </c>
      <c r="K7" s="24">
        <f>IF(A7="","",SUMIFS(Ausgangsbuch!$N$7:$N$506,Ausgangsbuch!$D$7:$D$506,A7,Ausgangsbuch!$P$7:$P$506,"&gt;0"))</f>
        <v/>
      </c>
    </row>
    <row r="8">
      <c r="A8" s="13" t="inlineStr">
        <is>
          <t>Muster Hausverwaltung</t>
        </is>
      </c>
      <c r="B8" s="13" t="inlineStr">
        <is>
          <t>Max Beispiel</t>
        </is>
      </c>
      <c r="C8" s="13" t="inlineStr">
        <is>
          <t>max.beispiel@example.com</t>
        </is>
      </c>
      <c r="D8" s="10" t="n"/>
      <c r="E8" s="13" t="n"/>
      <c r="F8" s="13" t="inlineStr">
        <is>
          <t>Beispiel: Standard-Zahlungsziel</t>
        </is>
      </c>
      <c r="G8" s="17">
        <f>IF(A8="","",COUNTIF(Ausgangsbuch!$D$7:$D$506,A8))</f>
        <v/>
      </c>
      <c r="H8" s="16">
        <f>IF(A8="","",SUMIF(Ausgangsbuch!$D$7:$D$506,A8,Ausgangsbuch!$F$7:$F$506))</f>
        <v/>
      </c>
      <c r="I8" s="16">
        <f>IF(A8="","",SUMIF(Ausgangsbuch!$D$7:$D$506,A8,Ausgangsbuch!$I$7:$I$506))</f>
        <v/>
      </c>
      <c r="J8" s="16">
        <f>IF(A8="","",SUMIF(Ausgangsbuch!$D$7:$D$506,A8,Ausgangsbuch!$N$7:$N$506))</f>
        <v/>
      </c>
      <c r="K8" s="24">
        <f>IF(A8="","",SUMIFS(Ausgangsbuch!$N$7:$N$506,Ausgangsbuch!$D$7:$D$506,A8,Ausgangsbuch!$P$7:$P$506,"&gt;0"))</f>
        <v/>
      </c>
    </row>
    <row r="9">
      <c r="A9" s="13" t="n"/>
      <c r="B9" s="13" t="n"/>
      <c r="C9" s="13" t="n"/>
      <c r="D9" s="10" t="n"/>
      <c r="E9" s="13" t="n"/>
      <c r="F9" s="13" t="n"/>
      <c r="G9" s="17">
        <f>IF(A9="","",COUNTIF(Ausgangsbuch!$D$7:$D$506,A9))</f>
        <v/>
      </c>
      <c r="H9" s="16">
        <f>IF(A9="","",SUMIF(Ausgangsbuch!$D$7:$D$506,A9,Ausgangsbuch!$F$7:$F$506))</f>
        <v/>
      </c>
      <c r="I9" s="16">
        <f>IF(A9="","",SUMIF(Ausgangsbuch!$D$7:$D$506,A9,Ausgangsbuch!$I$7:$I$506))</f>
        <v/>
      </c>
      <c r="J9" s="16">
        <f>IF(A9="","",SUMIF(Ausgangsbuch!$D$7:$D$506,A9,Ausgangsbuch!$N$7:$N$506))</f>
        <v/>
      </c>
      <c r="K9" s="24">
        <f>IF(A9="","",SUMIFS(Ausgangsbuch!$N$7:$N$506,Ausgangsbuch!$D$7:$D$506,A9,Ausgangsbuch!$P$7:$P$506,"&gt;0"))</f>
        <v/>
      </c>
    </row>
    <row r="10">
      <c r="A10" s="13" t="n"/>
      <c r="B10" s="13" t="n"/>
      <c r="C10" s="13" t="n"/>
      <c r="D10" s="10" t="n"/>
      <c r="E10" s="13" t="n"/>
      <c r="F10" s="13" t="n"/>
      <c r="G10" s="17">
        <f>IF(A10="","",COUNTIF(Ausgangsbuch!$D$7:$D$506,A10))</f>
        <v/>
      </c>
      <c r="H10" s="16">
        <f>IF(A10="","",SUMIF(Ausgangsbuch!$D$7:$D$506,A10,Ausgangsbuch!$F$7:$F$506))</f>
        <v/>
      </c>
      <c r="I10" s="16">
        <f>IF(A10="","",SUMIF(Ausgangsbuch!$D$7:$D$506,A10,Ausgangsbuch!$I$7:$I$506))</f>
        <v/>
      </c>
      <c r="J10" s="16">
        <f>IF(A10="","",SUMIF(Ausgangsbuch!$D$7:$D$506,A10,Ausgangsbuch!$N$7:$N$506))</f>
        <v/>
      </c>
      <c r="K10" s="24">
        <f>IF(A10="","",SUMIFS(Ausgangsbuch!$N$7:$N$506,Ausgangsbuch!$D$7:$D$506,A10,Ausgangsbuch!$P$7:$P$506,"&gt;0"))</f>
        <v/>
      </c>
    </row>
    <row r="11">
      <c r="A11" s="13" t="n"/>
      <c r="B11" s="13" t="n"/>
      <c r="C11" s="13" t="n"/>
      <c r="D11" s="10" t="n"/>
      <c r="E11" s="13" t="n"/>
      <c r="F11" s="13" t="n"/>
      <c r="G11" s="17">
        <f>IF(A11="","",COUNTIF(Ausgangsbuch!$D$7:$D$506,A11))</f>
        <v/>
      </c>
      <c r="H11" s="16">
        <f>IF(A11="","",SUMIF(Ausgangsbuch!$D$7:$D$506,A11,Ausgangsbuch!$F$7:$F$506))</f>
        <v/>
      </c>
      <c r="I11" s="16">
        <f>IF(A11="","",SUMIF(Ausgangsbuch!$D$7:$D$506,A11,Ausgangsbuch!$I$7:$I$506))</f>
        <v/>
      </c>
      <c r="J11" s="16">
        <f>IF(A11="","",SUMIF(Ausgangsbuch!$D$7:$D$506,A11,Ausgangsbuch!$N$7:$N$506))</f>
        <v/>
      </c>
      <c r="K11" s="24">
        <f>IF(A11="","",SUMIFS(Ausgangsbuch!$N$7:$N$506,Ausgangsbuch!$D$7:$D$506,A11,Ausgangsbuch!$P$7:$P$506,"&gt;0"))</f>
        <v/>
      </c>
    </row>
    <row r="12">
      <c r="A12" s="13" t="n"/>
      <c r="B12" s="13" t="n"/>
      <c r="C12" s="13" t="n"/>
      <c r="D12" s="10" t="n"/>
      <c r="E12" s="13" t="n"/>
      <c r="F12" s="13" t="n"/>
      <c r="G12" s="17">
        <f>IF(A12="","",COUNTIF(Ausgangsbuch!$D$7:$D$506,A12))</f>
        <v/>
      </c>
      <c r="H12" s="16">
        <f>IF(A12="","",SUMIF(Ausgangsbuch!$D$7:$D$506,A12,Ausgangsbuch!$F$7:$F$506))</f>
        <v/>
      </c>
      <c r="I12" s="16">
        <f>IF(A12="","",SUMIF(Ausgangsbuch!$D$7:$D$506,A12,Ausgangsbuch!$I$7:$I$506))</f>
        <v/>
      </c>
      <c r="J12" s="16">
        <f>IF(A12="","",SUMIF(Ausgangsbuch!$D$7:$D$506,A12,Ausgangsbuch!$N$7:$N$506))</f>
        <v/>
      </c>
      <c r="K12" s="24">
        <f>IF(A12="","",SUMIFS(Ausgangsbuch!$N$7:$N$506,Ausgangsbuch!$D$7:$D$506,A12,Ausgangsbuch!$P$7:$P$506,"&gt;0"))</f>
        <v/>
      </c>
    </row>
    <row r="13">
      <c r="A13" s="13" t="n"/>
      <c r="B13" s="13" t="n"/>
      <c r="C13" s="13" t="n"/>
      <c r="D13" s="10" t="n"/>
      <c r="E13" s="13" t="n"/>
      <c r="F13" s="13" t="n"/>
      <c r="G13" s="17">
        <f>IF(A13="","",COUNTIF(Ausgangsbuch!$D$7:$D$506,A13))</f>
        <v/>
      </c>
      <c r="H13" s="16">
        <f>IF(A13="","",SUMIF(Ausgangsbuch!$D$7:$D$506,A13,Ausgangsbuch!$F$7:$F$506))</f>
        <v/>
      </c>
      <c r="I13" s="16">
        <f>IF(A13="","",SUMIF(Ausgangsbuch!$D$7:$D$506,A13,Ausgangsbuch!$I$7:$I$506))</f>
        <v/>
      </c>
      <c r="J13" s="16">
        <f>IF(A13="","",SUMIF(Ausgangsbuch!$D$7:$D$506,A13,Ausgangsbuch!$N$7:$N$506))</f>
        <v/>
      </c>
      <c r="K13" s="24">
        <f>IF(A13="","",SUMIFS(Ausgangsbuch!$N$7:$N$506,Ausgangsbuch!$D$7:$D$506,A13,Ausgangsbuch!$P$7:$P$506,"&gt;0"))</f>
        <v/>
      </c>
    </row>
    <row r="14">
      <c r="A14" s="13" t="n"/>
      <c r="B14" s="13" t="n"/>
      <c r="C14" s="13" t="n"/>
      <c r="D14" s="10" t="n"/>
      <c r="E14" s="13" t="n"/>
      <c r="F14" s="13" t="n"/>
      <c r="G14" s="17">
        <f>IF(A14="","",COUNTIF(Ausgangsbuch!$D$7:$D$506,A14))</f>
        <v/>
      </c>
      <c r="H14" s="16">
        <f>IF(A14="","",SUMIF(Ausgangsbuch!$D$7:$D$506,A14,Ausgangsbuch!$F$7:$F$506))</f>
        <v/>
      </c>
      <c r="I14" s="16">
        <f>IF(A14="","",SUMIF(Ausgangsbuch!$D$7:$D$506,A14,Ausgangsbuch!$I$7:$I$506))</f>
        <v/>
      </c>
      <c r="J14" s="16">
        <f>IF(A14="","",SUMIF(Ausgangsbuch!$D$7:$D$506,A14,Ausgangsbuch!$N$7:$N$506))</f>
        <v/>
      </c>
      <c r="K14" s="24">
        <f>IF(A14="","",SUMIFS(Ausgangsbuch!$N$7:$N$506,Ausgangsbuch!$D$7:$D$506,A14,Ausgangsbuch!$P$7:$P$506,"&gt;0"))</f>
        <v/>
      </c>
    </row>
    <row r="15">
      <c r="A15" s="13" t="n"/>
      <c r="B15" s="13" t="n"/>
      <c r="C15" s="13" t="n"/>
      <c r="D15" s="10" t="n"/>
      <c r="E15" s="13" t="n"/>
      <c r="F15" s="13" t="n"/>
      <c r="G15" s="17">
        <f>IF(A15="","",COUNTIF(Ausgangsbuch!$D$7:$D$506,A15))</f>
        <v/>
      </c>
      <c r="H15" s="16">
        <f>IF(A15="","",SUMIF(Ausgangsbuch!$D$7:$D$506,A15,Ausgangsbuch!$F$7:$F$506))</f>
        <v/>
      </c>
      <c r="I15" s="16">
        <f>IF(A15="","",SUMIF(Ausgangsbuch!$D$7:$D$506,A15,Ausgangsbuch!$I$7:$I$506))</f>
        <v/>
      </c>
      <c r="J15" s="16">
        <f>IF(A15="","",SUMIF(Ausgangsbuch!$D$7:$D$506,A15,Ausgangsbuch!$N$7:$N$506))</f>
        <v/>
      </c>
      <c r="K15" s="24">
        <f>IF(A15="","",SUMIFS(Ausgangsbuch!$N$7:$N$506,Ausgangsbuch!$D$7:$D$506,A15,Ausgangsbuch!$P$7:$P$506,"&gt;0"))</f>
        <v/>
      </c>
    </row>
    <row r="16">
      <c r="A16" s="13" t="n"/>
      <c r="B16" s="13" t="n"/>
      <c r="C16" s="13" t="n"/>
      <c r="D16" s="10" t="n"/>
      <c r="E16" s="13" t="n"/>
      <c r="F16" s="13" t="n"/>
      <c r="G16" s="17">
        <f>IF(A16="","",COUNTIF(Ausgangsbuch!$D$7:$D$506,A16))</f>
        <v/>
      </c>
      <c r="H16" s="16">
        <f>IF(A16="","",SUMIF(Ausgangsbuch!$D$7:$D$506,A16,Ausgangsbuch!$F$7:$F$506))</f>
        <v/>
      </c>
      <c r="I16" s="16">
        <f>IF(A16="","",SUMIF(Ausgangsbuch!$D$7:$D$506,A16,Ausgangsbuch!$I$7:$I$506))</f>
        <v/>
      </c>
      <c r="J16" s="16">
        <f>IF(A16="","",SUMIF(Ausgangsbuch!$D$7:$D$506,A16,Ausgangsbuch!$N$7:$N$506))</f>
        <v/>
      </c>
      <c r="K16" s="24">
        <f>IF(A16="","",SUMIFS(Ausgangsbuch!$N$7:$N$506,Ausgangsbuch!$D$7:$D$506,A16,Ausgangsbuch!$P$7:$P$506,"&gt;0"))</f>
        <v/>
      </c>
    </row>
    <row r="17">
      <c r="A17" s="13" t="n"/>
      <c r="B17" s="13" t="n"/>
      <c r="C17" s="13" t="n"/>
      <c r="D17" s="10" t="n"/>
      <c r="E17" s="13" t="n"/>
      <c r="F17" s="13" t="n"/>
      <c r="G17" s="17">
        <f>IF(A17="","",COUNTIF(Ausgangsbuch!$D$7:$D$506,A17))</f>
        <v/>
      </c>
      <c r="H17" s="16">
        <f>IF(A17="","",SUMIF(Ausgangsbuch!$D$7:$D$506,A17,Ausgangsbuch!$F$7:$F$506))</f>
        <v/>
      </c>
      <c r="I17" s="16">
        <f>IF(A17="","",SUMIF(Ausgangsbuch!$D$7:$D$506,A17,Ausgangsbuch!$I$7:$I$506))</f>
        <v/>
      </c>
      <c r="J17" s="16">
        <f>IF(A17="","",SUMIF(Ausgangsbuch!$D$7:$D$506,A17,Ausgangsbuch!$N$7:$N$506))</f>
        <v/>
      </c>
      <c r="K17" s="24">
        <f>IF(A17="","",SUMIFS(Ausgangsbuch!$N$7:$N$506,Ausgangsbuch!$D$7:$D$506,A17,Ausgangsbuch!$P$7:$P$506,"&gt;0"))</f>
        <v/>
      </c>
    </row>
    <row r="18">
      <c r="A18" s="13" t="n"/>
      <c r="B18" s="13" t="n"/>
      <c r="C18" s="13" t="n"/>
      <c r="D18" s="10" t="n"/>
      <c r="E18" s="13" t="n"/>
      <c r="F18" s="13" t="n"/>
      <c r="G18" s="17">
        <f>IF(A18="","",COUNTIF(Ausgangsbuch!$D$7:$D$506,A18))</f>
        <v/>
      </c>
      <c r="H18" s="16">
        <f>IF(A18="","",SUMIF(Ausgangsbuch!$D$7:$D$506,A18,Ausgangsbuch!$F$7:$F$506))</f>
        <v/>
      </c>
      <c r="I18" s="16">
        <f>IF(A18="","",SUMIF(Ausgangsbuch!$D$7:$D$506,A18,Ausgangsbuch!$I$7:$I$506))</f>
        <v/>
      </c>
      <c r="J18" s="16">
        <f>IF(A18="","",SUMIF(Ausgangsbuch!$D$7:$D$506,A18,Ausgangsbuch!$N$7:$N$506))</f>
        <v/>
      </c>
      <c r="K18" s="24">
        <f>IF(A18="","",SUMIFS(Ausgangsbuch!$N$7:$N$506,Ausgangsbuch!$D$7:$D$506,A18,Ausgangsbuch!$P$7:$P$506,"&gt;0"))</f>
        <v/>
      </c>
    </row>
    <row r="19">
      <c r="A19" s="13" t="n"/>
      <c r="B19" s="13" t="n"/>
      <c r="C19" s="13" t="n"/>
      <c r="D19" s="10" t="n"/>
      <c r="E19" s="13" t="n"/>
      <c r="F19" s="13" t="n"/>
      <c r="G19" s="17">
        <f>IF(A19="","",COUNTIF(Ausgangsbuch!$D$7:$D$506,A19))</f>
        <v/>
      </c>
      <c r="H19" s="16">
        <f>IF(A19="","",SUMIF(Ausgangsbuch!$D$7:$D$506,A19,Ausgangsbuch!$F$7:$F$506))</f>
        <v/>
      </c>
      <c r="I19" s="16">
        <f>IF(A19="","",SUMIF(Ausgangsbuch!$D$7:$D$506,A19,Ausgangsbuch!$I$7:$I$506))</f>
        <v/>
      </c>
      <c r="J19" s="16">
        <f>IF(A19="","",SUMIF(Ausgangsbuch!$D$7:$D$506,A19,Ausgangsbuch!$N$7:$N$506))</f>
        <v/>
      </c>
      <c r="K19" s="24">
        <f>IF(A19="","",SUMIFS(Ausgangsbuch!$N$7:$N$506,Ausgangsbuch!$D$7:$D$506,A19,Ausgangsbuch!$P$7:$P$506,"&gt;0"))</f>
        <v/>
      </c>
    </row>
    <row r="20">
      <c r="A20" s="13" t="n"/>
      <c r="B20" s="13" t="n"/>
      <c r="C20" s="13" t="n"/>
      <c r="D20" s="10" t="n"/>
      <c r="E20" s="13" t="n"/>
      <c r="F20" s="13" t="n"/>
      <c r="G20" s="17">
        <f>IF(A20="","",COUNTIF(Ausgangsbuch!$D$7:$D$506,A20))</f>
        <v/>
      </c>
      <c r="H20" s="16">
        <f>IF(A20="","",SUMIF(Ausgangsbuch!$D$7:$D$506,A20,Ausgangsbuch!$F$7:$F$506))</f>
        <v/>
      </c>
      <c r="I20" s="16">
        <f>IF(A20="","",SUMIF(Ausgangsbuch!$D$7:$D$506,A20,Ausgangsbuch!$I$7:$I$506))</f>
        <v/>
      </c>
      <c r="J20" s="16">
        <f>IF(A20="","",SUMIF(Ausgangsbuch!$D$7:$D$506,A20,Ausgangsbuch!$N$7:$N$506))</f>
        <v/>
      </c>
      <c r="K20" s="24">
        <f>IF(A20="","",SUMIFS(Ausgangsbuch!$N$7:$N$506,Ausgangsbuch!$D$7:$D$506,A20,Ausgangsbuch!$P$7:$P$506,"&gt;0"))</f>
        <v/>
      </c>
    </row>
    <row r="21">
      <c r="A21" s="13" t="n"/>
      <c r="B21" s="13" t="n"/>
      <c r="C21" s="13" t="n"/>
      <c r="D21" s="10" t="n"/>
      <c r="E21" s="13" t="n"/>
      <c r="F21" s="13" t="n"/>
      <c r="G21" s="17">
        <f>IF(A21="","",COUNTIF(Ausgangsbuch!$D$7:$D$506,A21))</f>
        <v/>
      </c>
      <c r="H21" s="16">
        <f>IF(A21="","",SUMIF(Ausgangsbuch!$D$7:$D$506,A21,Ausgangsbuch!$F$7:$F$506))</f>
        <v/>
      </c>
      <c r="I21" s="16">
        <f>IF(A21="","",SUMIF(Ausgangsbuch!$D$7:$D$506,A21,Ausgangsbuch!$I$7:$I$506))</f>
        <v/>
      </c>
      <c r="J21" s="16">
        <f>IF(A21="","",SUMIF(Ausgangsbuch!$D$7:$D$506,A21,Ausgangsbuch!$N$7:$N$506))</f>
        <v/>
      </c>
      <c r="K21" s="24">
        <f>IF(A21="","",SUMIFS(Ausgangsbuch!$N$7:$N$506,Ausgangsbuch!$D$7:$D$506,A21,Ausgangsbuch!$P$7:$P$506,"&gt;0"))</f>
        <v/>
      </c>
    </row>
    <row r="22">
      <c r="A22" s="13" t="n"/>
      <c r="B22" s="13" t="n"/>
      <c r="C22" s="13" t="n"/>
      <c r="D22" s="10" t="n"/>
      <c r="E22" s="13" t="n"/>
      <c r="F22" s="13" t="n"/>
      <c r="G22" s="17">
        <f>IF(A22="","",COUNTIF(Ausgangsbuch!$D$7:$D$506,A22))</f>
        <v/>
      </c>
      <c r="H22" s="16">
        <f>IF(A22="","",SUMIF(Ausgangsbuch!$D$7:$D$506,A22,Ausgangsbuch!$F$7:$F$506))</f>
        <v/>
      </c>
      <c r="I22" s="16">
        <f>IF(A22="","",SUMIF(Ausgangsbuch!$D$7:$D$506,A22,Ausgangsbuch!$I$7:$I$506))</f>
        <v/>
      </c>
      <c r="J22" s="16">
        <f>IF(A22="","",SUMIF(Ausgangsbuch!$D$7:$D$506,A22,Ausgangsbuch!$N$7:$N$506))</f>
        <v/>
      </c>
      <c r="K22" s="24">
        <f>IF(A22="","",SUMIFS(Ausgangsbuch!$N$7:$N$506,Ausgangsbuch!$D$7:$D$506,A22,Ausgangsbuch!$P$7:$P$506,"&gt;0"))</f>
        <v/>
      </c>
    </row>
    <row r="23">
      <c r="A23" s="13" t="n"/>
      <c r="B23" s="13" t="n"/>
      <c r="C23" s="13" t="n"/>
      <c r="D23" s="10" t="n"/>
      <c r="E23" s="13" t="n"/>
      <c r="F23" s="13" t="n"/>
      <c r="G23" s="17">
        <f>IF(A23="","",COUNTIF(Ausgangsbuch!$D$7:$D$506,A23))</f>
        <v/>
      </c>
      <c r="H23" s="16">
        <f>IF(A23="","",SUMIF(Ausgangsbuch!$D$7:$D$506,A23,Ausgangsbuch!$F$7:$F$506))</f>
        <v/>
      </c>
      <c r="I23" s="16">
        <f>IF(A23="","",SUMIF(Ausgangsbuch!$D$7:$D$506,A23,Ausgangsbuch!$I$7:$I$506))</f>
        <v/>
      </c>
      <c r="J23" s="16">
        <f>IF(A23="","",SUMIF(Ausgangsbuch!$D$7:$D$506,A23,Ausgangsbuch!$N$7:$N$506))</f>
        <v/>
      </c>
      <c r="K23" s="24">
        <f>IF(A23="","",SUMIFS(Ausgangsbuch!$N$7:$N$506,Ausgangsbuch!$D$7:$D$506,A23,Ausgangsbuch!$P$7:$P$506,"&gt;0"))</f>
        <v/>
      </c>
    </row>
    <row r="24">
      <c r="A24" s="13" t="n"/>
      <c r="B24" s="13" t="n"/>
      <c r="C24" s="13" t="n"/>
      <c r="D24" s="10" t="n"/>
      <c r="E24" s="13" t="n"/>
      <c r="F24" s="13" t="n"/>
      <c r="G24" s="17">
        <f>IF(A24="","",COUNTIF(Ausgangsbuch!$D$7:$D$506,A24))</f>
        <v/>
      </c>
      <c r="H24" s="16">
        <f>IF(A24="","",SUMIF(Ausgangsbuch!$D$7:$D$506,A24,Ausgangsbuch!$F$7:$F$506))</f>
        <v/>
      </c>
      <c r="I24" s="16">
        <f>IF(A24="","",SUMIF(Ausgangsbuch!$D$7:$D$506,A24,Ausgangsbuch!$I$7:$I$506))</f>
        <v/>
      </c>
      <c r="J24" s="16">
        <f>IF(A24="","",SUMIF(Ausgangsbuch!$D$7:$D$506,A24,Ausgangsbuch!$N$7:$N$506))</f>
        <v/>
      </c>
      <c r="K24" s="24">
        <f>IF(A24="","",SUMIFS(Ausgangsbuch!$N$7:$N$506,Ausgangsbuch!$D$7:$D$506,A24,Ausgangsbuch!$P$7:$P$506,"&gt;0"))</f>
        <v/>
      </c>
    </row>
    <row r="25">
      <c r="A25" s="13" t="n"/>
      <c r="B25" s="13" t="n"/>
      <c r="C25" s="13" t="n"/>
      <c r="D25" s="10" t="n"/>
      <c r="E25" s="13" t="n"/>
      <c r="F25" s="13" t="n"/>
      <c r="G25" s="17">
        <f>IF(A25="","",COUNTIF(Ausgangsbuch!$D$7:$D$506,A25))</f>
        <v/>
      </c>
      <c r="H25" s="16">
        <f>IF(A25="","",SUMIF(Ausgangsbuch!$D$7:$D$506,A25,Ausgangsbuch!$F$7:$F$506))</f>
        <v/>
      </c>
      <c r="I25" s="16">
        <f>IF(A25="","",SUMIF(Ausgangsbuch!$D$7:$D$506,A25,Ausgangsbuch!$I$7:$I$506))</f>
        <v/>
      </c>
      <c r="J25" s="16">
        <f>IF(A25="","",SUMIF(Ausgangsbuch!$D$7:$D$506,A25,Ausgangsbuch!$N$7:$N$506))</f>
        <v/>
      </c>
      <c r="K25" s="24">
        <f>IF(A25="","",SUMIFS(Ausgangsbuch!$N$7:$N$506,Ausgangsbuch!$D$7:$D$506,A25,Ausgangsbuch!$P$7:$P$506,"&gt;0"))</f>
        <v/>
      </c>
    </row>
    <row r="26">
      <c r="A26" s="13" t="n"/>
      <c r="B26" s="13" t="n"/>
      <c r="C26" s="13" t="n"/>
      <c r="D26" s="10" t="n"/>
      <c r="E26" s="13" t="n"/>
      <c r="F26" s="13" t="n"/>
      <c r="G26" s="17">
        <f>IF(A26="","",COUNTIF(Ausgangsbuch!$D$7:$D$506,A26))</f>
        <v/>
      </c>
      <c r="H26" s="16">
        <f>IF(A26="","",SUMIF(Ausgangsbuch!$D$7:$D$506,A26,Ausgangsbuch!$F$7:$F$506))</f>
        <v/>
      </c>
      <c r="I26" s="16">
        <f>IF(A26="","",SUMIF(Ausgangsbuch!$D$7:$D$506,A26,Ausgangsbuch!$I$7:$I$506))</f>
        <v/>
      </c>
      <c r="J26" s="16">
        <f>IF(A26="","",SUMIF(Ausgangsbuch!$D$7:$D$506,A26,Ausgangsbuch!$N$7:$N$506))</f>
        <v/>
      </c>
      <c r="K26" s="24">
        <f>IF(A26="","",SUMIFS(Ausgangsbuch!$N$7:$N$506,Ausgangsbuch!$D$7:$D$506,A26,Ausgangsbuch!$P$7:$P$506,"&gt;0"))</f>
        <v/>
      </c>
    </row>
    <row r="27">
      <c r="A27" s="13" t="n"/>
      <c r="B27" s="13" t="n"/>
      <c r="C27" s="13" t="n"/>
      <c r="D27" s="10" t="n"/>
      <c r="E27" s="13" t="n"/>
      <c r="F27" s="13" t="n"/>
      <c r="G27" s="17">
        <f>IF(A27="","",COUNTIF(Ausgangsbuch!$D$7:$D$506,A27))</f>
        <v/>
      </c>
      <c r="H27" s="16">
        <f>IF(A27="","",SUMIF(Ausgangsbuch!$D$7:$D$506,A27,Ausgangsbuch!$F$7:$F$506))</f>
        <v/>
      </c>
      <c r="I27" s="16">
        <f>IF(A27="","",SUMIF(Ausgangsbuch!$D$7:$D$506,A27,Ausgangsbuch!$I$7:$I$506))</f>
        <v/>
      </c>
      <c r="J27" s="16">
        <f>IF(A27="","",SUMIF(Ausgangsbuch!$D$7:$D$506,A27,Ausgangsbuch!$N$7:$N$506))</f>
        <v/>
      </c>
      <c r="K27" s="24">
        <f>IF(A27="","",SUMIFS(Ausgangsbuch!$N$7:$N$506,Ausgangsbuch!$D$7:$D$506,A27,Ausgangsbuch!$P$7:$P$506,"&gt;0"))</f>
        <v/>
      </c>
    </row>
    <row r="28">
      <c r="A28" s="13" t="n"/>
      <c r="B28" s="13" t="n"/>
      <c r="C28" s="13" t="n"/>
      <c r="D28" s="10" t="n"/>
      <c r="E28" s="13" t="n"/>
      <c r="F28" s="13" t="n"/>
      <c r="G28" s="17">
        <f>IF(A28="","",COUNTIF(Ausgangsbuch!$D$7:$D$506,A28))</f>
        <v/>
      </c>
      <c r="H28" s="16">
        <f>IF(A28="","",SUMIF(Ausgangsbuch!$D$7:$D$506,A28,Ausgangsbuch!$F$7:$F$506))</f>
        <v/>
      </c>
      <c r="I28" s="16">
        <f>IF(A28="","",SUMIF(Ausgangsbuch!$D$7:$D$506,A28,Ausgangsbuch!$I$7:$I$506))</f>
        <v/>
      </c>
      <c r="J28" s="16">
        <f>IF(A28="","",SUMIF(Ausgangsbuch!$D$7:$D$506,A28,Ausgangsbuch!$N$7:$N$506))</f>
        <v/>
      </c>
      <c r="K28" s="24">
        <f>IF(A28="","",SUMIFS(Ausgangsbuch!$N$7:$N$506,Ausgangsbuch!$D$7:$D$506,A28,Ausgangsbuch!$P$7:$P$506,"&gt;0"))</f>
        <v/>
      </c>
    </row>
    <row r="29">
      <c r="A29" s="13" t="n"/>
      <c r="B29" s="13" t="n"/>
      <c r="C29" s="13" t="n"/>
      <c r="D29" s="10" t="n"/>
      <c r="E29" s="13" t="n"/>
      <c r="F29" s="13" t="n"/>
      <c r="G29" s="17">
        <f>IF(A29="","",COUNTIF(Ausgangsbuch!$D$7:$D$506,A29))</f>
        <v/>
      </c>
      <c r="H29" s="16">
        <f>IF(A29="","",SUMIF(Ausgangsbuch!$D$7:$D$506,A29,Ausgangsbuch!$F$7:$F$506))</f>
        <v/>
      </c>
      <c r="I29" s="16">
        <f>IF(A29="","",SUMIF(Ausgangsbuch!$D$7:$D$506,A29,Ausgangsbuch!$I$7:$I$506))</f>
        <v/>
      </c>
      <c r="J29" s="16">
        <f>IF(A29="","",SUMIF(Ausgangsbuch!$D$7:$D$506,A29,Ausgangsbuch!$N$7:$N$506))</f>
        <v/>
      </c>
      <c r="K29" s="24">
        <f>IF(A29="","",SUMIFS(Ausgangsbuch!$N$7:$N$506,Ausgangsbuch!$D$7:$D$506,A29,Ausgangsbuch!$P$7:$P$506,"&gt;0"))</f>
        <v/>
      </c>
    </row>
    <row r="30">
      <c r="A30" s="13" t="n"/>
      <c r="B30" s="13" t="n"/>
      <c r="C30" s="13" t="n"/>
      <c r="D30" s="10" t="n"/>
      <c r="E30" s="13" t="n"/>
      <c r="F30" s="13" t="n"/>
      <c r="G30" s="17">
        <f>IF(A30="","",COUNTIF(Ausgangsbuch!$D$7:$D$506,A30))</f>
        <v/>
      </c>
      <c r="H30" s="16">
        <f>IF(A30="","",SUMIF(Ausgangsbuch!$D$7:$D$506,A30,Ausgangsbuch!$F$7:$F$506))</f>
        <v/>
      </c>
      <c r="I30" s="16">
        <f>IF(A30="","",SUMIF(Ausgangsbuch!$D$7:$D$506,A30,Ausgangsbuch!$I$7:$I$506))</f>
        <v/>
      </c>
      <c r="J30" s="16">
        <f>IF(A30="","",SUMIF(Ausgangsbuch!$D$7:$D$506,A30,Ausgangsbuch!$N$7:$N$506))</f>
        <v/>
      </c>
      <c r="K30" s="24">
        <f>IF(A30="","",SUMIFS(Ausgangsbuch!$N$7:$N$506,Ausgangsbuch!$D$7:$D$506,A30,Ausgangsbuch!$P$7:$P$506,"&gt;0"))</f>
        <v/>
      </c>
    </row>
    <row r="31">
      <c r="A31" s="13" t="n"/>
      <c r="B31" s="13" t="n"/>
      <c r="C31" s="13" t="n"/>
      <c r="D31" s="10" t="n"/>
      <c r="E31" s="13" t="n"/>
      <c r="F31" s="13" t="n"/>
      <c r="G31" s="17">
        <f>IF(A31="","",COUNTIF(Ausgangsbuch!$D$7:$D$506,A31))</f>
        <v/>
      </c>
      <c r="H31" s="16">
        <f>IF(A31="","",SUMIF(Ausgangsbuch!$D$7:$D$506,A31,Ausgangsbuch!$F$7:$F$506))</f>
        <v/>
      </c>
      <c r="I31" s="16">
        <f>IF(A31="","",SUMIF(Ausgangsbuch!$D$7:$D$506,A31,Ausgangsbuch!$I$7:$I$506))</f>
        <v/>
      </c>
      <c r="J31" s="16">
        <f>IF(A31="","",SUMIF(Ausgangsbuch!$D$7:$D$506,A31,Ausgangsbuch!$N$7:$N$506))</f>
        <v/>
      </c>
      <c r="K31" s="24">
        <f>IF(A31="","",SUMIFS(Ausgangsbuch!$N$7:$N$506,Ausgangsbuch!$D$7:$D$506,A31,Ausgangsbuch!$P$7:$P$506,"&gt;0"))</f>
        <v/>
      </c>
    </row>
    <row r="32">
      <c r="A32" s="13" t="n"/>
      <c r="B32" s="13" t="n"/>
      <c r="C32" s="13" t="n"/>
      <c r="D32" s="10" t="n"/>
      <c r="E32" s="13" t="n"/>
      <c r="F32" s="13" t="n"/>
      <c r="G32" s="17">
        <f>IF(A32="","",COUNTIF(Ausgangsbuch!$D$7:$D$506,A32))</f>
        <v/>
      </c>
      <c r="H32" s="16">
        <f>IF(A32="","",SUMIF(Ausgangsbuch!$D$7:$D$506,A32,Ausgangsbuch!$F$7:$F$506))</f>
        <v/>
      </c>
      <c r="I32" s="16">
        <f>IF(A32="","",SUMIF(Ausgangsbuch!$D$7:$D$506,A32,Ausgangsbuch!$I$7:$I$506))</f>
        <v/>
      </c>
      <c r="J32" s="16">
        <f>IF(A32="","",SUMIF(Ausgangsbuch!$D$7:$D$506,A32,Ausgangsbuch!$N$7:$N$506))</f>
        <v/>
      </c>
      <c r="K32" s="24">
        <f>IF(A32="","",SUMIFS(Ausgangsbuch!$N$7:$N$506,Ausgangsbuch!$D$7:$D$506,A32,Ausgangsbuch!$P$7:$P$506,"&gt;0"))</f>
        <v/>
      </c>
    </row>
    <row r="33">
      <c r="A33" s="13" t="n"/>
      <c r="B33" s="13" t="n"/>
      <c r="C33" s="13" t="n"/>
      <c r="D33" s="10" t="n"/>
      <c r="E33" s="13" t="n"/>
      <c r="F33" s="13" t="n"/>
      <c r="G33" s="17">
        <f>IF(A33="","",COUNTIF(Ausgangsbuch!$D$7:$D$506,A33))</f>
        <v/>
      </c>
      <c r="H33" s="16">
        <f>IF(A33="","",SUMIF(Ausgangsbuch!$D$7:$D$506,A33,Ausgangsbuch!$F$7:$F$506))</f>
        <v/>
      </c>
      <c r="I33" s="16">
        <f>IF(A33="","",SUMIF(Ausgangsbuch!$D$7:$D$506,A33,Ausgangsbuch!$I$7:$I$506))</f>
        <v/>
      </c>
      <c r="J33" s="16">
        <f>IF(A33="","",SUMIF(Ausgangsbuch!$D$7:$D$506,A33,Ausgangsbuch!$N$7:$N$506))</f>
        <v/>
      </c>
      <c r="K33" s="24">
        <f>IF(A33="","",SUMIFS(Ausgangsbuch!$N$7:$N$506,Ausgangsbuch!$D$7:$D$506,A33,Ausgangsbuch!$P$7:$P$506,"&gt;0"))</f>
        <v/>
      </c>
    </row>
    <row r="34">
      <c r="A34" s="13" t="n"/>
      <c r="B34" s="13" t="n"/>
      <c r="C34" s="13" t="n"/>
      <c r="D34" s="10" t="n"/>
      <c r="E34" s="13" t="n"/>
      <c r="F34" s="13" t="n"/>
      <c r="G34" s="17">
        <f>IF(A34="","",COUNTIF(Ausgangsbuch!$D$7:$D$506,A34))</f>
        <v/>
      </c>
      <c r="H34" s="16">
        <f>IF(A34="","",SUMIF(Ausgangsbuch!$D$7:$D$506,A34,Ausgangsbuch!$F$7:$F$506))</f>
        <v/>
      </c>
      <c r="I34" s="16">
        <f>IF(A34="","",SUMIF(Ausgangsbuch!$D$7:$D$506,A34,Ausgangsbuch!$I$7:$I$506))</f>
        <v/>
      </c>
      <c r="J34" s="16">
        <f>IF(A34="","",SUMIF(Ausgangsbuch!$D$7:$D$506,A34,Ausgangsbuch!$N$7:$N$506))</f>
        <v/>
      </c>
      <c r="K34" s="24">
        <f>IF(A34="","",SUMIFS(Ausgangsbuch!$N$7:$N$506,Ausgangsbuch!$D$7:$D$506,A34,Ausgangsbuch!$P$7:$P$506,"&gt;0"))</f>
        <v/>
      </c>
    </row>
    <row r="35">
      <c r="A35" s="13" t="n"/>
      <c r="B35" s="13" t="n"/>
      <c r="C35" s="13" t="n"/>
      <c r="D35" s="10" t="n"/>
      <c r="E35" s="13" t="n"/>
      <c r="F35" s="13" t="n"/>
      <c r="G35" s="17">
        <f>IF(A35="","",COUNTIF(Ausgangsbuch!$D$7:$D$506,A35))</f>
        <v/>
      </c>
      <c r="H35" s="16">
        <f>IF(A35="","",SUMIF(Ausgangsbuch!$D$7:$D$506,A35,Ausgangsbuch!$F$7:$F$506))</f>
        <v/>
      </c>
      <c r="I35" s="16">
        <f>IF(A35="","",SUMIF(Ausgangsbuch!$D$7:$D$506,A35,Ausgangsbuch!$I$7:$I$506))</f>
        <v/>
      </c>
      <c r="J35" s="16">
        <f>IF(A35="","",SUMIF(Ausgangsbuch!$D$7:$D$506,A35,Ausgangsbuch!$N$7:$N$506))</f>
        <v/>
      </c>
      <c r="K35" s="24">
        <f>IF(A35="","",SUMIFS(Ausgangsbuch!$N$7:$N$506,Ausgangsbuch!$D$7:$D$506,A35,Ausgangsbuch!$P$7:$P$506,"&gt;0"))</f>
        <v/>
      </c>
    </row>
    <row r="36">
      <c r="A36" s="13" t="n"/>
      <c r="B36" s="13" t="n"/>
      <c r="C36" s="13" t="n"/>
      <c r="D36" s="10" t="n"/>
      <c r="E36" s="13" t="n"/>
      <c r="F36" s="13" t="n"/>
      <c r="G36" s="17">
        <f>IF(A36="","",COUNTIF(Ausgangsbuch!$D$7:$D$506,A36))</f>
        <v/>
      </c>
      <c r="H36" s="16">
        <f>IF(A36="","",SUMIF(Ausgangsbuch!$D$7:$D$506,A36,Ausgangsbuch!$F$7:$F$506))</f>
        <v/>
      </c>
      <c r="I36" s="16">
        <f>IF(A36="","",SUMIF(Ausgangsbuch!$D$7:$D$506,A36,Ausgangsbuch!$I$7:$I$506))</f>
        <v/>
      </c>
      <c r="J36" s="16">
        <f>IF(A36="","",SUMIF(Ausgangsbuch!$D$7:$D$506,A36,Ausgangsbuch!$N$7:$N$506))</f>
        <v/>
      </c>
      <c r="K36" s="24">
        <f>IF(A36="","",SUMIFS(Ausgangsbuch!$N$7:$N$506,Ausgangsbuch!$D$7:$D$506,A36,Ausgangsbuch!$P$7:$P$506,"&gt;0"))</f>
        <v/>
      </c>
    </row>
    <row r="37">
      <c r="A37" s="13" t="n"/>
      <c r="B37" s="13" t="n"/>
      <c r="C37" s="13" t="n"/>
      <c r="D37" s="10" t="n"/>
      <c r="E37" s="13" t="n"/>
      <c r="F37" s="13" t="n"/>
      <c r="G37" s="17">
        <f>IF(A37="","",COUNTIF(Ausgangsbuch!$D$7:$D$506,A37))</f>
        <v/>
      </c>
      <c r="H37" s="16">
        <f>IF(A37="","",SUMIF(Ausgangsbuch!$D$7:$D$506,A37,Ausgangsbuch!$F$7:$F$506))</f>
        <v/>
      </c>
      <c r="I37" s="16">
        <f>IF(A37="","",SUMIF(Ausgangsbuch!$D$7:$D$506,A37,Ausgangsbuch!$I$7:$I$506))</f>
        <v/>
      </c>
      <c r="J37" s="16">
        <f>IF(A37="","",SUMIF(Ausgangsbuch!$D$7:$D$506,A37,Ausgangsbuch!$N$7:$N$506))</f>
        <v/>
      </c>
      <c r="K37" s="24">
        <f>IF(A37="","",SUMIFS(Ausgangsbuch!$N$7:$N$506,Ausgangsbuch!$D$7:$D$506,A37,Ausgangsbuch!$P$7:$P$506,"&gt;0"))</f>
        <v/>
      </c>
    </row>
    <row r="38">
      <c r="A38" s="13" t="n"/>
      <c r="B38" s="13" t="n"/>
      <c r="C38" s="13" t="n"/>
      <c r="D38" s="10" t="n"/>
      <c r="E38" s="13" t="n"/>
      <c r="F38" s="13" t="n"/>
      <c r="G38" s="17">
        <f>IF(A38="","",COUNTIF(Ausgangsbuch!$D$7:$D$506,A38))</f>
        <v/>
      </c>
      <c r="H38" s="16">
        <f>IF(A38="","",SUMIF(Ausgangsbuch!$D$7:$D$506,A38,Ausgangsbuch!$F$7:$F$506))</f>
        <v/>
      </c>
      <c r="I38" s="16">
        <f>IF(A38="","",SUMIF(Ausgangsbuch!$D$7:$D$506,A38,Ausgangsbuch!$I$7:$I$506))</f>
        <v/>
      </c>
      <c r="J38" s="16">
        <f>IF(A38="","",SUMIF(Ausgangsbuch!$D$7:$D$506,A38,Ausgangsbuch!$N$7:$N$506))</f>
        <v/>
      </c>
      <c r="K38" s="24">
        <f>IF(A38="","",SUMIFS(Ausgangsbuch!$N$7:$N$506,Ausgangsbuch!$D$7:$D$506,A38,Ausgangsbuch!$P$7:$P$506,"&gt;0"))</f>
        <v/>
      </c>
    </row>
    <row r="39">
      <c r="A39" s="13" t="n"/>
      <c r="B39" s="13" t="n"/>
      <c r="C39" s="13" t="n"/>
      <c r="D39" s="10" t="n"/>
      <c r="E39" s="13" t="n"/>
      <c r="F39" s="13" t="n"/>
      <c r="G39" s="17">
        <f>IF(A39="","",COUNTIF(Ausgangsbuch!$D$7:$D$506,A39))</f>
        <v/>
      </c>
      <c r="H39" s="16">
        <f>IF(A39="","",SUMIF(Ausgangsbuch!$D$7:$D$506,A39,Ausgangsbuch!$F$7:$F$506))</f>
        <v/>
      </c>
      <c r="I39" s="16">
        <f>IF(A39="","",SUMIF(Ausgangsbuch!$D$7:$D$506,A39,Ausgangsbuch!$I$7:$I$506))</f>
        <v/>
      </c>
      <c r="J39" s="16">
        <f>IF(A39="","",SUMIF(Ausgangsbuch!$D$7:$D$506,A39,Ausgangsbuch!$N$7:$N$506))</f>
        <v/>
      </c>
      <c r="K39" s="24">
        <f>IF(A39="","",SUMIFS(Ausgangsbuch!$N$7:$N$506,Ausgangsbuch!$D$7:$D$506,A39,Ausgangsbuch!$P$7:$P$506,"&gt;0"))</f>
        <v/>
      </c>
    </row>
    <row r="40">
      <c r="A40" s="13" t="n"/>
      <c r="B40" s="13" t="n"/>
      <c r="C40" s="13" t="n"/>
      <c r="D40" s="10" t="n"/>
      <c r="E40" s="13" t="n"/>
      <c r="F40" s="13" t="n"/>
      <c r="G40" s="17">
        <f>IF(A40="","",COUNTIF(Ausgangsbuch!$D$7:$D$506,A40))</f>
        <v/>
      </c>
      <c r="H40" s="16">
        <f>IF(A40="","",SUMIF(Ausgangsbuch!$D$7:$D$506,A40,Ausgangsbuch!$F$7:$F$506))</f>
        <v/>
      </c>
      <c r="I40" s="16">
        <f>IF(A40="","",SUMIF(Ausgangsbuch!$D$7:$D$506,A40,Ausgangsbuch!$I$7:$I$506))</f>
        <v/>
      </c>
      <c r="J40" s="16">
        <f>IF(A40="","",SUMIF(Ausgangsbuch!$D$7:$D$506,A40,Ausgangsbuch!$N$7:$N$506))</f>
        <v/>
      </c>
      <c r="K40" s="24">
        <f>IF(A40="","",SUMIFS(Ausgangsbuch!$N$7:$N$506,Ausgangsbuch!$D$7:$D$506,A40,Ausgangsbuch!$P$7:$P$506,"&gt;0"))</f>
        <v/>
      </c>
    </row>
    <row r="41">
      <c r="A41" s="13" t="n"/>
      <c r="B41" s="13" t="n"/>
      <c r="C41" s="13" t="n"/>
      <c r="D41" s="10" t="n"/>
      <c r="E41" s="13" t="n"/>
      <c r="F41" s="13" t="n"/>
      <c r="G41" s="17">
        <f>IF(A41="","",COUNTIF(Ausgangsbuch!$D$7:$D$506,A41))</f>
        <v/>
      </c>
      <c r="H41" s="16">
        <f>IF(A41="","",SUMIF(Ausgangsbuch!$D$7:$D$506,A41,Ausgangsbuch!$F$7:$F$506))</f>
        <v/>
      </c>
      <c r="I41" s="16">
        <f>IF(A41="","",SUMIF(Ausgangsbuch!$D$7:$D$506,A41,Ausgangsbuch!$I$7:$I$506))</f>
        <v/>
      </c>
      <c r="J41" s="16">
        <f>IF(A41="","",SUMIF(Ausgangsbuch!$D$7:$D$506,A41,Ausgangsbuch!$N$7:$N$506))</f>
        <v/>
      </c>
      <c r="K41" s="24">
        <f>IF(A41="","",SUMIFS(Ausgangsbuch!$N$7:$N$506,Ausgangsbuch!$D$7:$D$506,A41,Ausgangsbuch!$P$7:$P$506,"&gt;0"))</f>
        <v/>
      </c>
    </row>
    <row r="42">
      <c r="A42" s="13" t="n"/>
      <c r="B42" s="13" t="n"/>
      <c r="C42" s="13" t="n"/>
      <c r="D42" s="10" t="n"/>
      <c r="E42" s="13" t="n"/>
      <c r="F42" s="13" t="n"/>
      <c r="G42" s="17">
        <f>IF(A42="","",COUNTIF(Ausgangsbuch!$D$7:$D$506,A42))</f>
        <v/>
      </c>
      <c r="H42" s="16">
        <f>IF(A42="","",SUMIF(Ausgangsbuch!$D$7:$D$506,A42,Ausgangsbuch!$F$7:$F$506))</f>
        <v/>
      </c>
      <c r="I42" s="16">
        <f>IF(A42="","",SUMIF(Ausgangsbuch!$D$7:$D$506,A42,Ausgangsbuch!$I$7:$I$506))</f>
        <v/>
      </c>
      <c r="J42" s="16">
        <f>IF(A42="","",SUMIF(Ausgangsbuch!$D$7:$D$506,A42,Ausgangsbuch!$N$7:$N$506))</f>
        <v/>
      </c>
      <c r="K42" s="24">
        <f>IF(A42="","",SUMIFS(Ausgangsbuch!$N$7:$N$506,Ausgangsbuch!$D$7:$D$506,A42,Ausgangsbuch!$P$7:$P$506,"&gt;0"))</f>
        <v/>
      </c>
    </row>
    <row r="43">
      <c r="A43" s="13" t="n"/>
      <c r="B43" s="13" t="n"/>
      <c r="C43" s="13" t="n"/>
      <c r="D43" s="10" t="n"/>
      <c r="E43" s="13" t="n"/>
      <c r="F43" s="13" t="n"/>
      <c r="G43" s="17">
        <f>IF(A43="","",COUNTIF(Ausgangsbuch!$D$7:$D$506,A43))</f>
        <v/>
      </c>
      <c r="H43" s="16">
        <f>IF(A43="","",SUMIF(Ausgangsbuch!$D$7:$D$506,A43,Ausgangsbuch!$F$7:$F$506))</f>
        <v/>
      </c>
      <c r="I43" s="16">
        <f>IF(A43="","",SUMIF(Ausgangsbuch!$D$7:$D$506,A43,Ausgangsbuch!$I$7:$I$506))</f>
        <v/>
      </c>
      <c r="J43" s="16">
        <f>IF(A43="","",SUMIF(Ausgangsbuch!$D$7:$D$506,A43,Ausgangsbuch!$N$7:$N$506))</f>
        <v/>
      </c>
      <c r="K43" s="24">
        <f>IF(A43="","",SUMIFS(Ausgangsbuch!$N$7:$N$506,Ausgangsbuch!$D$7:$D$506,A43,Ausgangsbuch!$P$7:$P$506,"&gt;0"))</f>
        <v/>
      </c>
    </row>
    <row r="44">
      <c r="A44" s="13" t="n"/>
      <c r="B44" s="13" t="n"/>
      <c r="C44" s="13" t="n"/>
      <c r="D44" s="10" t="n"/>
      <c r="E44" s="13" t="n"/>
      <c r="F44" s="13" t="n"/>
      <c r="G44" s="17">
        <f>IF(A44="","",COUNTIF(Ausgangsbuch!$D$7:$D$506,A44))</f>
        <v/>
      </c>
      <c r="H44" s="16">
        <f>IF(A44="","",SUMIF(Ausgangsbuch!$D$7:$D$506,A44,Ausgangsbuch!$F$7:$F$506))</f>
        <v/>
      </c>
      <c r="I44" s="16">
        <f>IF(A44="","",SUMIF(Ausgangsbuch!$D$7:$D$506,A44,Ausgangsbuch!$I$7:$I$506))</f>
        <v/>
      </c>
      <c r="J44" s="16">
        <f>IF(A44="","",SUMIF(Ausgangsbuch!$D$7:$D$506,A44,Ausgangsbuch!$N$7:$N$506))</f>
        <v/>
      </c>
      <c r="K44" s="24">
        <f>IF(A44="","",SUMIFS(Ausgangsbuch!$N$7:$N$506,Ausgangsbuch!$D$7:$D$506,A44,Ausgangsbuch!$P$7:$P$506,"&gt;0"))</f>
        <v/>
      </c>
    </row>
    <row r="45">
      <c r="A45" s="13" t="n"/>
      <c r="B45" s="13" t="n"/>
      <c r="C45" s="13" t="n"/>
      <c r="D45" s="10" t="n"/>
      <c r="E45" s="13" t="n"/>
      <c r="F45" s="13" t="n"/>
      <c r="G45" s="17">
        <f>IF(A45="","",COUNTIF(Ausgangsbuch!$D$7:$D$506,A45))</f>
        <v/>
      </c>
      <c r="H45" s="16">
        <f>IF(A45="","",SUMIF(Ausgangsbuch!$D$7:$D$506,A45,Ausgangsbuch!$F$7:$F$506))</f>
        <v/>
      </c>
      <c r="I45" s="16">
        <f>IF(A45="","",SUMIF(Ausgangsbuch!$D$7:$D$506,A45,Ausgangsbuch!$I$7:$I$506))</f>
        <v/>
      </c>
      <c r="J45" s="16">
        <f>IF(A45="","",SUMIF(Ausgangsbuch!$D$7:$D$506,A45,Ausgangsbuch!$N$7:$N$506))</f>
        <v/>
      </c>
      <c r="K45" s="24">
        <f>IF(A45="","",SUMIFS(Ausgangsbuch!$N$7:$N$506,Ausgangsbuch!$D$7:$D$506,A45,Ausgangsbuch!$P$7:$P$506,"&gt;0"))</f>
        <v/>
      </c>
    </row>
    <row r="46">
      <c r="A46" s="13" t="n"/>
      <c r="B46" s="13" t="n"/>
      <c r="C46" s="13" t="n"/>
      <c r="D46" s="10" t="n"/>
      <c r="E46" s="13" t="n"/>
      <c r="F46" s="13" t="n"/>
      <c r="G46" s="17">
        <f>IF(A46="","",COUNTIF(Ausgangsbuch!$D$7:$D$506,A46))</f>
        <v/>
      </c>
      <c r="H46" s="16">
        <f>IF(A46="","",SUMIF(Ausgangsbuch!$D$7:$D$506,A46,Ausgangsbuch!$F$7:$F$506))</f>
        <v/>
      </c>
      <c r="I46" s="16">
        <f>IF(A46="","",SUMIF(Ausgangsbuch!$D$7:$D$506,A46,Ausgangsbuch!$I$7:$I$506))</f>
        <v/>
      </c>
      <c r="J46" s="16">
        <f>IF(A46="","",SUMIF(Ausgangsbuch!$D$7:$D$506,A46,Ausgangsbuch!$N$7:$N$506))</f>
        <v/>
      </c>
      <c r="K46" s="24">
        <f>IF(A46="","",SUMIFS(Ausgangsbuch!$N$7:$N$506,Ausgangsbuch!$D$7:$D$506,A46,Ausgangsbuch!$P$7:$P$506,"&gt;0"))</f>
        <v/>
      </c>
    </row>
    <row r="47">
      <c r="A47" s="13" t="n"/>
      <c r="B47" s="13" t="n"/>
      <c r="C47" s="13" t="n"/>
      <c r="D47" s="10" t="n"/>
      <c r="E47" s="13" t="n"/>
      <c r="F47" s="13" t="n"/>
      <c r="G47" s="17">
        <f>IF(A47="","",COUNTIF(Ausgangsbuch!$D$7:$D$506,A47))</f>
        <v/>
      </c>
      <c r="H47" s="16">
        <f>IF(A47="","",SUMIF(Ausgangsbuch!$D$7:$D$506,A47,Ausgangsbuch!$F$7:$F$506))</f>
        <v/>
      </c>
      <c r="I47" s="16">
        <f>IF(A47="","",SUMIF(Ausgangsbuch!$D$7:$D$506,A47,Ausgangsbuch!$I$7:$I$506))</f>
        <v/>
      </c>
      <c r="J47" s="16">
        <f>IF(A47="","",SUMIF(Ausgangsbuch!$D$7:$D$506,A47,Ausgangsbuch!$N$7:$N$506))</f>
        <v/>
      </c>
      <c r="K47" s="24">
        <f>IF(A47="","",SUMIFS(Ausgangsbuch!$N$7:$N$506,Ausgangsbuch!$D$7:$D$506,A47,Ausgangsbuch!$P$7:$P$506,"&gt;0"))</f>
        <v/>
      </c>
    </row>
    <row r="48">
      <c r="A48" s="13" t="n"/>
      <c r="B48" s="13" t="n"/>
      <c r="C48" s="13" t="n"/>
      <c r="D48" s="10" t="n"/>
      <c r="E48" s="13" t="n"/>
      <c r="F48" s="13" t="n"/>
      <c r="G48" s="17">
        <f>IF(A48="","",COUNTIF(Ausgangsbuch!$D$7:$D$506,A48))</f>
        <v/>
      </c>
      <c r="H48" s="16">
        <f>IF(A48="","",SUMIF(Ausgangsbuch!$D$7:$D$506,A48,Ausgangsbuch!$F$7:$F$506))</f>
        <v/>
      </c>
      <c r="I48" s="16">
        <f>IF(A48="","",SUMIF(Ausgangsbuch!$D$7:$D$506,A48,Ausgangsbuch!$I$7:$I$506))</f>
        <v/>
      </c>
      <c r="J48" s="16">
        <f>IF(A48="","",SUMIF(Ausgangsbuch!$D$7:$D$506,A48,Ausgangsbuch!$N$7:$N$506))</f>
        <v/>
      </c>
      <c r="K48" s="24">
        <f>IF(A48="","",SUMIFS(Ausgangsbuch!$N$7:$N$506,Ausgangsbuch!$D$7:$D$506,A48,Ausgangsbuch!$P$7:$P$506,"&gt;0"))</f>
        <v/>
      </c>
    </row>
    <row r="49">
      <c r="A49" s="13" t="n"/>
      <c r="B49" s="13" t="n"/>
      <c r="C49" s="13" t="n"/>
      <c r="D49" s="10" t="n"/>
      <c r="E49" s="13" t="n"/>
      <c r="F49" s="13" t="n"/>
      <c r="G49" s="17">
        <f>IF(A49="","",COUNTIF(Ausgangsbuch!$D$7:$D$506,A49))</f>
        <v/>
      </c>
      <c r="H49" s="16">
        <f>IF(A49="","",SUMIF(Ausgangsbuch!$D$7:$D$506,A49,Ausgangsbuch!$F$7:$F$506))</f>
        <v/>
      </c>
      <c r="I49" s="16">
        <f>IF(A49="","",SUMIF(Ausgangsbuch!$D$7:$D$506,A49,Ausgangsbuch!$I$7:$I$506))</f>
        <v/>
      </c>
      <c r="J49" s="16">
        <f>IF(A49="","",SUMIF(Ausgangsbuch!$D$7:$D$506,A49,Ausgangsbuch!$N$7:$N$506))</f>
        <v/>
      </c>
      <c r="K49" s="24">
        <f>IF(A49="","",SUMIFS(Ausgangsbuch!$N$7:$N$506,Ausgangsbuch!$D$7:$D$506,A49,Ausgangsbuch!$P$7:$P$506,"&gt;0"))</f>
        <v/>
      </c>
    </row>
    <row r="50">
      <c r="A50" s="13" t="n"/>
      <c r="B50" s="13" t="n"/>
      <c r="C50" s="13" t="n"/>
      <c r="D50" s="10" t="n"/>
      <c r="E50" s="13" t="n"/>
      <c r="F50" s="13" t="n"/>
      <c r="G50" s="17">
        <f>IF(A50="","",COUNTIF(Ausgangsbuch!$D$7:$D$506,A50))</f>
        <v/>
      </c>
      <c r="H50" s="16">
        <f>IF(A50="","",SUMIF(Ausgangsbuch!$D$7:$D$506,A50,Ausgangsbuch!$F$7:$F$506))</f>
        <v/>
      </c>
      <c r="I50" s="16">
        <f>IF(A50="","",SUMIF(Ausgangsbuch!$D$7:$D$506,A50,Ausgangsbuch!$I$7:$I$506))</f>
        <v/>
      </c>
      <c r="J50" s="16">
        <f>IF(A50="","",SUMIF(Ausgangsbuch!$D$7:$D$506,A50,Ausgangsbuch!$N$7:$N$506))</f>
        <v/>
      </c>
      <c r="K50" s="24">
        <f>IF(A50="","",SUMIFS(Ausgangsbuch!$N$7:$N$506,Ausgangsbuch!$D$7:$D$506,A50,Ausgangsbuch!$P$7:$P$506,"&gt;0"))</f>
        <v/>
      </c>
    </row>
    <row r="51">
      <c r="A51" s="13" t="n"/>
      <c r="B51" s="13" t="n"/>
      <c r="C51" s="13" t="n"/>
      <c r="D51" s="10" t="n"/>
      <c r="E51" s="13" t="n"/>
      <c r="F51" s="13" t="n"/>
      <c r="G51" s="17">
        <f>IF(A51="","",COUNTIF(Ausgangsbuch!$D$7:$D$506,A51))</f>
        <v/>
      </c>
      <c r="H51" s="16">
        <f>IF(A51="","",SUMIF(Ausgangsbuch!$D$7:$D$506,A51,Ausgangsbuch!$F$7:$F$506))</f>
        <v/>
      </c>
      <c r="I51" s="16">
        <f>IF(A51="","",SUMIF(Ausgangsbuch!$D$7:$D$506,A51,Ausgangsbuch!$I$7:$I$506))</f>
        <v/>
      </c>
      <c r="J51" s="16">
        <f>IF(A51="","",SUMIF(Ausgangsbuch!$D$7:$D$506,A51,Ausgangsbuch!$N$7:$N$506))</f>
        <v/>
      </c>
      <c r="K51" s="24">
        <f>IF(A51="","",SUMIFS(Ausgangsbuch!$N$7:$N$506,Ausgangsbuch!$D$7:$D$506,A51,Ausgangsbuch!$P$7:$P$506,"&gt;0"))</f>
        <v/>
      </c>
    </row>
    <row r="52">
      <c r="A52" s="13" t="n"/>
      <c r="B52" s="13" t="n"/>
      <c r="C52" s="13" t="n"/>
      <c r="D52" s="10" t="n"/>
      <c r="E52" s="13" t="n"/>
      <c r="F52" s="13" t="n"/>
      <c r="G52" s="17">
        <f>IF(A52="","",COUNTIF(Ausgangsbuch!$D$7:$D$506,A52))</f>
        <v/>
      </c>
      <c r="H52" s="16">
        <f>IF(A52="","",SUMIF(Ausgangsbuch!$D$7:$D$506,A52,Ausgangsbuch!$F$7:$F$506))</f>
        <v/>
      </c>
      <c r="I52" s="16">
        <f>IF(A52="","",SUMIF(Ausgangsbuch!$D$7:$D$506,A52,Ausgangsbuch!$I$7:$I$506))</f>
        <v/>
      </c>
      <c r="J52" s="16">
        <f>IF(A52="","",SUMIF(Ausgangsbuch!$D$7:$D$506,A52,Ausgangsbuch!$N$7:$N$506))</f>
        <v/>
      </c>
      <c r="K52" s="24">
        <f>IF(A52="","",SUMIFS(Ausgangsbuch!$N$7:$N$506,Ausgangsbuch!$D$7:$D$506,A52,Ausgangsbuch!$P$7:$P$506,"&gt;0"))</f>
        <v/>
      </c>
    </row>
    <row r="53">
      <c r="A53" s="13" t="n"/>
      <c r="B53" s="13" t="n"/>
      <c r="C53" s="13" t="n"/>
      <c r="D53" s="10" t="n"/>
      <c r="E53" s="13" t="n"/>
      <c r="F53" s="13" t="n"/>
      <c r="G53" s="17">
        <f>IF(A53="","",COUNTIF(Ausgangsbuch!$D$7:$D$506,A53))</f>
        <v/>
      </c>
      <c r="H53" s="16">
        <f>IF(A53="","",SUMIF(Ausgangsbuch!$D$7:$D$506,A53,Ausgangsbuch!$F$7:$F$506))</f>
        <v/>
      </c>
      <c r="I53" s="16">
        <f>IF(A53="","",SUMIF(Ausgangsbuch!$D$7:$D$506,A53,Ausgangsbuch!$I$7:$I$506))</f>
        <v/>
      </c>
      <c r="J53" s="16">
        <f>IF(A53="","",SUMIF(Ausgangsbuch!$D$7:$D$506,A53,Ausgangsbuch!$N$7:$N$506))</f>
        <v/>
      </c>
      <c r="K53" s="24">
        <f>IF(A53="","",SUMIFS(Ausgangsbuch!$N$7:$N$506,Ausgangsbuch!$D$7:$D$506,A53,Ausgangsbuch!$P$7:$P$506,"&gt;0"))</f>
        <v/>
      </c>
    </row>
    <row r="54">
      <c r="A54" s="13" t="n"/>
      <c r="B54" s="13" t="n"/>
      <c r="C54" s="13" t="n"/>
      <c r="D54" s="10" t="n"/>
      <c r="E54" s="13" t="n"/>
      <c r="F54" s="13" t="n"/>
      <c r="G54" s="17">
        <f>IF(A54="","",COUNTIF(Ausgangsbuch!$D$7:$D$506,A54))</f>
        <v/>
      </c>
      <c r="H54" s="16">
        <f>IF(A54="","",SUMIF(Ausgangsbuch!$D$7:$D$506,A54,Ausgangsbuch!$F$7:$F$506))</f>
        <v/>
      </c>
      <c r="I54" s="16">
        <f>IF(A54="","",SUMIF(Ausgangsbuch!$D$7:$D$506,A54,Ausgangsbuch!$I$7:$I$506))</f>
        <v/>
      </c>
      <c r="J54" s="16">
        <f>IF(A54="","",SUMIF(Ausgangsbuch!$D$7:$D$506,A54,Ausgangsbuch!$N$7:$N$506))</f>
        <v/>
      </c>
      <c r="K54" s="24">
        <f>IF(A54="","",SUMIFS(Ausgangsbuch!$N$7:$N$506,Ausgangsbuch!$D$7:$D$506,A54,Ausgangsbuch!$P$7:$P$506,"&gt;0"))</f>
        <v/>
      </c>
    </row>
    <row r="55">
      <c r="A55" s="13" t="n"/>
      <c r="B55" s="13" t="n"/>
      <c r="C55" s="13" t="n"/>
      <c r="D55" s="10" t="n"/>
      <c r="E55" s="13" t="n"/>
      <c r="F55" s="13" t="n"/>
      <c r="G55" s="17">
        <f>IF(A55="","",COUNTIF(Ausgangsbuch!$D$7:$D$506,A55))</f>
        <v/>
      </c>
      <c r="H55" s="16">
        <f>IF(A55="","",SUMIF(Ausgangsbuch!$D$7:$D$506,A55,Ausgangsbuch!$F$7:$F$506))</f>
        <v/>
      </c>
      <c r="I55" s="16">
        <f>IF(A55="","",SUMIF(Ausgangsbuch!$D$7:$D$506,A55,Ausgangsbuch!$I$7:$I$506))</f>
        <v/>
      </c>
      <c r="J55" s="16">
        <f>IF(A55="","",SUMIF(Ausgangsbuch!$D$7:$D$506,A55,Ausgangsbuch!$N$7:$N$506))</f>
        <v/>
      </c>
      <c r="K55" s="24">
        <f>IF(A55="","",SUMIFS(Ausgangsbuch!$N$7:$N$506,Ausgangsbuch!$D$7:$D$506,A55,Ausgangsbuch!$P$7:$P$506,"&gt;0"))</f>
        <v/>
      </c>
    </row>
    <row r="56">
      <c r="A56" s="13" t="n"/>
      <c r="B56" s="13" t="n"/>
      <c r="C56" s="13" t="n"/>
      <c r="D56" s="10" t="n"/>
      <c r="E56" s="13" t="n"/>
      <c r="F56" s="13" t="n"/>
      <c r="G56" s="17">
        <f>IF(A56="","",COUNTIF(Ausgangsbuch!$D$7:$D$506,A56))</f>
        <v/>
      </c>
      <c r="H56" s="16">
        <f>IF(A56="","",SUMIF(Ausgangsbuch!$D$7:$D$506,A56,Ausgangsbuch!$F$7:$F$506))</f>
        <v/>
      </c>
      <c r="I56" s="16">
        <f>IF(A56="","",SUMIF(Ausgangsbuch!$D$7:$D$506,A56,Ausgangsbuch!$I$7:$I$506))</f>
        <v/>
      </c>
      <c r="J56" s="16">
        <f>IF(A56="","",SUMIF(Ausgangsbuch!$D$7:$D$506,A56,Ausgangsbuch!$N$7:$N$506))</f>
        <v/>
      </c>
      <c r="K56" s="24">
        <f>IF(A56="","",SUMIFS(Ausgangsbuch!$N$7:$N$506,Ausgangsbuch!$D$7:$D$506,A56,Ausgangsbuch!$P$7:$P$506,"&gt;0"))</f>
        <v/>
      </c>
    </row>
    <row r="57">
      <c r="A57" s="13" t="n"/>
      <c r="B57" s="13" t="n"/>
      <c r="C57" s="13" t="n"/>
      <c r="D57" s="10" t="n"/>
      <c r="E57" s="13" t="n"/>
      <c r="F57" s="13" t="n"/>
      <c r="G57" s="17">
        <f>IF(A57="","",COUNTIF(Ausgangsbuch!$D$7:$D$506,A57))</f>
        <v/>
      </c>
      <c r="H57" s="16">
        <f>IF(A57="","",SUMIF(Ausgangsbuch!$D$7:$D$506,A57,Ausgangsbuch!$F$7:$F$506))</f>
        <v/>
      </c>
      <c r="I57" s="16">
        <f>IF(A57="","",SUMIF(Ausgangsbuch!$D$7:$D$506,A57,Ausgangsbuch!$I$7:$I$506))</f>
        <v/>
      </c>
      <c r="J57" s="16">
        <f>IF(A57="","",SUMIF(Ausgangsbuch!$D$7:$D$506,A57,Ausgangsbuch!$N$7:$N$506))</f>
        <v/>
      </c>
      <c r="K57" s="24">
        <f>IF(A57="","",SUMIFS(Ausgangsbuch!$N$7:$N$506,Ausgangsbuch!$D$7:$D$506,A57,Ausgangsbuch!$P$7:$P$506,"&gt;0"))</f>
        <v/>
      </c>
    </row>
    <row r="58">
      <c r="A58" s="13" t="n"/>
      <c r="B58" s="13" t="n"/>
      <c r="C58" s="13" t="n"/>
      <c r="D58" s="10" t="n"/>
      <c r="E58" s="13" t="n"/>
      <c r="F58" s="13" t="n"/>
      <c r="G58" s="17">
        <f>IF(A58="","",COUNTIF(Ausgangsbuch!$D$7:$D$506,A58))</f>
        <v/>
      </c>
      <c r="H58" s="16">
        <f>IF(A58="","",SUMIF(Ausgangsbuch!$D$7:$D$506,A58,Ausgangsbuch!$F$7:$F$506))</f>
        <v/>
      </c>
      <c r="I58" s="16">
        <f>IF(A58="","",SUMIF(Ausgangsbuch!$D$7:$D$506,A58,Ausgangsbuch!$I$7:$I$506))</f>
        <v/>
      </c>
      <c r="J58" s="16">
        <f>IF(A58="","",SUMIF(Ausgangsbuch!$D$7:$D$506,A58,Ausgangsbuch!$N$7:$N$506))</f>
        <v/>
      </c>
      <c r="K58" s="24">
        <f>IF(A58="","",SUMIFS(Ausgangsbuch!$N$7:$N$506,Ausgangsbuch!$D$7:$D$506,A58,Ausgangsbuch!$P$7:$P$506,"&gt;0"))</f>
        <v/>
      </c>
    </row>
    <row r="59">
      <c r="A59" s="13" t="n"/>
      <c r="B59" s="13" t="n"/>
      <c r="C59" s="13" t="n"/>
      <c r="D59" s="10" t="n"/>
      <c r="E59" s="13" t="n"/>
      <c r="F59" s="13" t="n"/>
      <c r="G59" s="17">
        <f>IF(A59="","",COUNTIF(Ausgangsbuch!$D$7:$D$506,A59))</f>
        <v/>
      </c>
      <c r="H59" s="16">
        <f>IF(A59="","",SUMIF(Ausgangsbuch!$D$7:$D$506,A59,Ausgangsbuch!$F$7:$F$506))</f>
        <v/>
      </c>
      <c r="I59" s="16">
        <f>IF(A59="","",SUMIF(Ausgangsbuch!$D$7:$D$506,A59,Ausgangsbuch!$I$7:$I$506))</f>
        <v/>
      </c>
      <c r="J59" s="16">
        <f>IF(A59="","",SUMIF(Ausgangsbuch!$D$7:$D$506,A59,Ausgangsbuch!$N$7:$N$506))</f>
        <v/>
      </c>
      <c r="K59" s="24">
        <f>IF(A59="","",SUMIFS(Ausgangsbuch!$N$7:$N$506,Ausgangsbuch!$D$7:$D$506,A59,Ausgangsbuch!$P$7:$P$506,"&gt;0"))</f>
        <v/>
      </c>
    </row>
    <row r="60">
      <c r="A60" s="13" t="n"/>
      <c r="B60" s="13" t="n"/>
      <c r="C60" s="13" t="n"/>
      <c r="D60" s="10" t="n"/>
      <c r="E60" s="13" t="n"/>
      <c r="F60" s="13" t="n"/>
      <c r="G60" s="17">
        <f>IF(A60="","",COUNTIF(Ausgangsbuch!$D$7:$D$506,A60))</f>
        <v/>
      </c>
      <c r="H60" s="16">
        <f>IF(A60="","",SUMIF(Ausgangsbuch!$D$7:$D$506,A60,Ausgangsbuch!$F$7:$F$506))</f>
        <v/>
      </c>
      <c r="I60" s="16">
        <f>IF(A60="","",SUMIF(Ausgangsbuch!$D$7:$D$506,A60,Ausgangsbuch!$I$7:$I$506))</f>
        <v/>
      </c>
      <c r="J60" s="16">
        <f>IF(A60="","",SUMIF(Ausgangsbuch!$D$7:$D$506,A60,Ausgangsbuch!$N$7:$N$506))</f>
        <v/>
      </c>
      <c r="K60" s="24">
        <f>IF(A60="","",SUMIFS(Ausgangsbuch!$N$7:$N$506,Ausgangsbuch!$D$7:$D$506,A60,Ausgangsbuch!$P$7:$P$506,"&gt;0"))</f>
        <v/>
      </c>
    </row>
    <row r="61">
      <c r="A61" s="13" t="n"/>
      <c r="B61" s="13" t="n"/>
      <c r="C61" s="13" t="n"/>
      <c r="D61" s="10" t="n"/>
      <c r="E61" s="13" t="n"/>
      <c r="F61" s="13" t="n"/>
      <c r="G61" s="17">
        <f>IF(A61="","",COUNTIF(Ausgangsbuch!$D$7:$D$506,A61))</f>
        <v/>
      </c>
      <c r="H61" s="16">
        <f>IF(A61="","",SUMIF(Ausgangsbuch!$D$7:$D$506,A61,Ausgangsbuch!$F$7:$F$506))</f>
        <v/>
      </c>
      <c r="I61" s="16">
        <f>IF(A61="","",SUMIF(Ausgangsbuch!$D$7:$D$506,A61,Ausgangsbuch!$I$7:$I$506))</f>
        <v/>
      </c>
      <c r="J61" s="16">
        <f>IF(A61="","",SUMIF(Ausgangsbuch!$D$7:$D$506,A61,Ausgangsbuch!$N$7:$N$506))</f>
        <v/>
      </c>
      <c r="K61" s="24">
        <f>IF(A61="","",SUMIFS(Ausgangsbuch!$N$7:$N$506,Ausgangsbuch!$D$7:$D$506,A61,Ausgangsbuch!$P$7:$P$506,"&gt;0"))</f>
        <v/>
      </c>
    </row>
    <row r="62">
      <c r="A62" s="13" t="n"/>
      <c r="B62" s="13" t="n"/>
      <c r="C62" s="13" t="n"/>
      <c r="D62" s="10" t="n"/>
      <c r="E62" s="13" t="n"/>
      <c r="F62" s="13" t="n"/>
      <c r="G62" s="17">
        <f>IF(A62="","",COUNTIF(Ausgangsbuch!$D$7:$D$506,A62))</f>
        <v/>
      </c>
      <c r="H62" s="16">
        <f>IF(A62="","",SUMIF(Ausgangsbuch!$D$7:$D$506,A62,Ausgangsbuch!$F$7:$F$506))</f>
        <v/>
      </c>
      <c r="I62" s="16">
        <f>IF(A62="","",SUMIF(Ausgangsbuch!$D$7:$D$506,A62,Ausgangsbuch!$I$7:$I$506))</f>
        <v/>
      </c>
      <c r="J62" s="16">
        <f>IF(A62="","",SUMIF(Ausgangsbuch!$D$7:$D$506,A62,Ausgangsbuch!$N$7:$N$506))</f>
        <v/>
      </c>
      <c r="K62" s="24">
        <f>IF(A62="","",SUMIFS(Ausgangsbuch!$N$7:$N$506,Ausgangsbuch!$D$7:$D$506,A62,Ausgangsbuch!$P$7:$P$506,"&gt;0"))</f>
        <v/>
      </c>
    </row>
    <row r="63">
      <c r="A63" s="13" t="n"/>
      <c r="B63" s="13" t="n"/>
      <c r="C63" s="13" t="n"/>
      <c r="D63" s="10" t="n"/>
      <c r="E63" s="13" t="n"/>
      <c r="F63" s="13" t="n"/>
      <c r="G63" s="17">
        <f>IF(A63="","",COUNTIF(Ausgangsbuch!$D$7:$D$506,A63))</f>
        <v/>
      </c>
      <c r="H63" s="16">
        <f>IF(A63="","",SUMIF(Ausgangsbuch!$D$7:$D$506,A63,Ausgangsbuch!$F$7:$F$506))</f>
        <v/>
      </c>
      <c r="I63" s="16">
        <f>IF(A63="","",SUMIF(Ausgangsbuch!$D$7:$D$506,A63,Ausgangsbuch!$I$7:$I$506))</f>
        <v/>
      </c>
      <c r="J63" s="16">
        <f>IF(A63="","",SUMIF(Ausgangsbuch!$D$7:$D$506,A63,Ausgangsbuch!$N$7:$N$506))</f>
        <v/>
      </c>
      <c r="K63" s="24">
        <f>IF(A63="","",SUMIFS(Ausgangsbuch!$N$7:$N$506,Ausgangsbuch!$D$7:$D$506,A63,Ausgangsbuch!$P$7:$P$506,"&gt;0"))</f>
        <v/>
      </c>
    </row>
    <row r="64">
      <c r="A64" s="13" t="n"/>
      <c r="B64" s="13" t="n"/>
      <c r="C64" s="13" t="n"/>
      <c r="D64" s="10" t="n"/>
      <c r="E64" s="13" t="n"/>
      <c r="F64" s="13" t="n"/>
      <c r="G64" s="17">
        <f>IF(A64="","",COUNTIF(Ausgangsbuch!$D$7:$D$506,A64))</f>
        <v/>
      </c>
      <c r="H64" s="16">
        <f>IF(A64="","",SUMIF(Ausgangsbuch!$D$7:$D$506,A64,Ausgangsbuch!$F$7:$F$506))</f>
        <v/>
      </c>
      <c r="I64" s="16">
        <f>IF(A64="","",SUMIF(Ausgangsbuch!$D$7:$D$506,A64,Ausgangsbuch!$I$7:$I$506))</f>
        <v/>
      </c>
      <c r="J64" s="16">
        <f>IF(A64="","",SUMIF(Ausgangsbuch!$D$7:$D$506,A64,Ausgangsbuch!$N$7:$N$506))</f>
        <v/>
      </c>
      <c r="K64" s="24">
        <f>IF(A64="","",SUMIFS(Ausgangsbuch!$N$7:$N$506,Ausgangsbuch!$D$7:$D$506,A64,Ausgangsbuch!$P$7:$P$506,"&gt;0"))</f>
        <v/>
      </c>
    </row>
    <row r="65">
      <c r="A65" s="13" t="n"/>
      <c r="B65" s="13" t="n"/>
      <c r="C65" s="13" t="n"/>
      <c r="D65" s="10" t="n"/>
      <c r="E65" s="13" t="n"/>
      <c r="F65" s="13" t="n"/>
      <c r="G65" s="17">
        <f>IF(A65="","",COUNTIF(Ausgangsbuch!$D$7:$D$506,A65))</f>
        <v/>
      </c>
      <c r="H65" s="16">
        <f>IF(A65="","",SUMIF(Ausgangsbuch!$D$7:$D$506,A65,Ausgangsbuch!$F$7:$F$506))</f>
        <v/>
      </c>
      <c r="I65" s="16">
        <f>IF(A65="","",SUMIF(Ausgangsbuch!$D$7:$D$506,A65,Ausgangsbuch!$I$7:$I$506))</f>
        <v/>
      </c>
      <c r="J65" s="16">
        <f>IF(A65="","",SUMIF(Ausgangsbuch!$D$7:$D$506,A65,Ausgangsbuch!$N$7:$N$506))</f>
        <v/>
      </c>
      <c r="K65" s="24">
        <f>IF(A65="","",SUMIFS(Ausgangsbuch!$N$7:$N$506,Ausgangsbuch!$D$7:$D$506,A65,Ausgangsbuch!$P$7:$P$506,"&gt;0"))</f>
        <v/>
      </c>
    </row>
    <row r="66">
      <c r="A66" s="13" t="n"/>
      <c r="B66" s="13" t="n"/>
      <c r="C66" s="13" t="n"/>
      <c r="D66" s="10" t="n"/>
      <c r="E66" s="13" t="n"/>
      <c r="F66" s="13" t="n"/>
      <c r="G66" s="17">
        <f>IF(A66="","",COUNTIF(Ausgangsbuch!$D$7:$D$506,A66))</f>
        <v/>
      </c>
      <c r="H66" s="16">
        <f>IF(A66="","",SUMIF(Ausgangsbuch!$D$7:$D$506,A66,Ausgangsbuch!$F$7:$F$506))</f>
        <v/>
      </c>
      <c r="I66" s="16">
        <f>IF(A66="","",SUMIF(Ausgangsbuch!$D$7:$D$506,A66,Ausgangsbuch!$I$7:$I$506))</f>
        <v/>
      </c>
      <c r="J66" s="16">
        <f>IF(A66="","",SUMIF(Ausgangsbuch!$D$7:$D$506,A66,Ausgangsbuch!$N$7:$N$506))</f>
        <v/>
      </c>
      <c r="K66" s="24">
        <f>IF(A66="","",SUMIFS(Ausgangsbuch!$N$7:$N$506,Ausgangsbuch!$D$7:$D$506,A66,Ausgangsbuch!$P$7:$P$506,"&gt;0"))</f>
        <v/>
      </c>
    </row>
    <row r="67">
      <c r="A67" s="13" t="n"/>
      <c r="B67" s="13" t="n"/>
      <c r="C67" s="13" t="n"/>
      <c r="D67" s="10" t="n"/>
      <c r="E67" s="13" t="n"/>
      <c r="F67" s="13" t="n"/>
      <c r="G67" s="17">
        <f>IF(A67="","",COUNTIF(Ausgangsbuch!$D$7:$D$506,A67))</f>
        <v/>
      </c>
      <c r="H67" s="16">
        <f>IF(A67="","",SUMIF(Ausgangsbuch!$D$7:$D$506,A67,Ausgangsbuch!$F$7:$F$506))</f>
        <v/>
      </c>
      <c r="I67" s="16">
        <f>IF(A67="","",SUMIF(Ausgangsbuch!$D$7:$D$506,A67,Ausgangsbuch!$I$7:$I$506))</f>
        <v/>
      </c>
      <c r="J67" s="16">
        <f>IF(A67="","",SUMIF(Ausgangsbuch!$D$7:$D$506,A67,Ausgangsbuch!$N$7:$N$506))</f>
        <v/>
      </c>
      <c r="K67" s="24">
        <f>IF(A67="","",SUMIFS(Ausgangsbuch!$N$7:$N$506,Ausgangsbuch!$D$7:$D$506,A67,Ausgangsbuch!$P$7:$P$506,"&gt;0"))</f>
        <v/>
      </c>
    </row>
    <row r="68">
      <c r="A68" s="13" t="n"/>
      <c r="B68" s="13" t="n"/>
      <c r="C68" s="13" t="n"/>
      <c r="D68" s="10" t="n"/>
      <c r="E68" s="13" t="n"/>
      <c r="F68" s="13" t="n"/>
      <c r="G68" s="17">
        <f>IF(A68="","",COUNTIF(Ausgangsbuch!$D$7:$D$506,A68))</f>
        <v/>
      </c>
      <c r="H68" s="16">
        <f>IF(A68="","",SUMIF(Ausgangsbuch!$D$7:$D$506,A68,Ausgangsbuch!$F$7:$F$506))</f>
        <v/>
      </c>
      <c r="I68" s="16">
        <f>IF(A68="","",SUMIF(Ausgangsbuch!$D$7:$D$506,A68,Ausgangsbuch!$I$7:$I$506))</f>
        <v/>
      </c>
      <c r="J68" s="16">
        <f>IF(A68="","",SUMIF(Ausgangsbuch!$D$7:$D$506,A68,Ausgangsbuch!$N$7:$N$506))</f>
        <v/>
      </c>
      <c r="K68" s="24">
        <f>IF(A68="","",SUMIFS(Ausgangsbuch!$N$7:$N$506,Ausgangsbuch!$D$7:$D$506,A68,Ausgangsbuch!$P$7:$P$506,"&gt;0"))</f>
        <v/>
      </c>
    </row>
    <row r="69">
      <c r="A69" s="13" t="n"/>
      <c r="B69" s="13" t="n"/>
      <c r="C69" s="13" t="n"/>
      <c r="D69" s="10" t="n"/>
      <c r="E69" s="13" t="n"/>
      <c r="F69" s="13" t="n"/>
      <c r="G69" s="17">
        <f>IF(A69="","",COUNTIF(Ausgangsbuch!$D$7:$D$506,A69))</f>
        <v/>
      </c>
      <c r="H69" s="16">
        <f>IF(A69="","",SUMIF(Ausgangsbuch!$D$7:$D$506,A69,Ausgangsbuch!$F$7:$F$506))</f>
        <v/>
      </c>
      <c r="I69" s="16">
        <f>IF(A69="","",SUMIF(Ausgangsbuch!$D$7:$D$506,A69,Ausgangsbuch!$I$7:$I$506))</f>
        <v/>
      </c>
      <c r="J69" s="16">
        <f>IF(A69="","",SUMIF(Ausgangsbuch!$D$7:$D$506,A69,Ausgangsbuch!$N$7:$N$506))</f>
        <v/>
      </c>
      <c r="K69" s="24">
        <f>IF(A69="","",SUMIFS(Ausgangsbuch!$N$7:$N$506,Ausgangsbuch!$D$7:$D$506,A69,Ausgangsbuch!$P$7:$P$506,"&gt;0"))</f>
        <v/>
      </c>
    </row>
    <row r="70">
      <c r="A70" s="13" t="n"/>
      <c r="B70" s="13" t="n"/>
      <c r="C70" s="13" t="n"/>
      <c r="D70" s="10" t="n"/>
      <c r="E70" s="13" t="n"/>
      <c r="F70" s="13" t="n"/>
      <c r="G70" s="17">
        <f>IF(A70="","",COUNTIF(Ausgangsbuch!$D$7:$D$506,A70))</f>
        <v/>
      </c>
      <c r="H70" s="16">
        <f>IF(A70="","",SUMIF(Ausgangsbuch!$D$7:$D$506,A70,Ausgangsbuch!$F$7:$F$506))</f>
        <v/>
      </c>
      <c r="I70" s="16">
        <f>IF(A70="","",SUMIF(Ausgangsbuch!$D$7:$D$506,A70,Ausgangsbuch!$I$7:$I$506))</f>
        <v/>
      </c>
      <c r="J70" s="16">
        <f>IF(A70="","",SUMIF(Ausgangsbuch!$D$7:$D$506,A70,Ausgangsbuch!$N$7:$N$506))</f>
        <v/>
      </c>
      <c r="K70" s="24">
        <f>IF(A70="","",SUMIFS(Ausgangsbuch!$N$7:$N$506,Ausgangsbuch!$D$7:$D$506,A70,Ausgangsbuch!$P$7:$P$506,"&gt;0"))</f>
        <v/>
      </c>
    </row>
    <row r="71">
      <c r="A71" s="13" t="n"/>
      <c r="B71" s="13" t="n"/>
      <c r="C71" s="13" t="n"/>
      <c r="D71" s="10" t="n"/>
      <c r="E71" s="13" t="n"/>
      <c r="F71" s="13" t="n"/>
      <c r="G71" s="17">
        <f>IF(A71="","",COUNTIF(Ausgangsbuch!$D$7:$D$506,A71))</f>
        <v/>
      </c>
      <c r="H71" s="16">
        <f>IF(A71="","",SUMIF(Ausgangsbuch!$D$7:$D$506,A71,Ausgangsbuch!$F$7:$F$506))</f>
        <v/>
      </c>
      <c r="I71" s="16">
        <f>IF(A71="","",SUMIF(Ausgangsbuch!$D$7:$D$506,A71,Ausgangsbuch!$I$7:$I$506))</f>
        <v/>
      </c>
      <c r="J71" s="16">
        <f>IF(A71="","",SUMIF(Ausgangsbuch!$D$7:$D$506,A71,Ausgangsbuch!$N$7:$N$506))</f>
        <v/>
      </c>
      <c r="K71" s="24">
        <f>IF(A71="","",SUMIFS(Ausgangsbuch!$N$7:$N$506,Ausgangsbuch!$D$7:$D$506,A71,Ausgangsbuch!$P$7:$P$506,"&gt;0"))</f>
        <v/>
      </c>
    </row>
    <row r="72">
      <c r="A72" s="13" t="n"/>
      <c r="B72" s="13" t="n"/>
      <c r="C72" s="13" t="n"/>
      <c r="D72" s="10" t="n"/>
      <c r="E72" s="13" t="n"/>
      <c r="F72" s="13" t="n"/>
      <c r="G72" s="17">
        <f>IF(A72="","",COUNTIF(Ausgangsbuch!$D$7:$D$506,A72))</f>
        <v/>
      </c>
      <c r="H72" s="16">
        <f>IF(A72="","",SUMIF(Ausgangsbuch!$D$7:$D$506,A72,Ausgangsbuch!$F$7:$F$506))</f>
        <v/>
      </c>
      <c r="I72" s="16">
        <f>IF(A72="","",SUMIF(Ausgangsbuch!$D$7:$D$506,A72,Ausgangsbuch!$I$7:$I$506))</f>
        <v/>
      </c>
      <c r="J72" s="16">
        <f>IF(A72="","",SUMIF(Ausgangsbuch!$D$7:$D$506,A72,Ausgangsbuch!$N$7:$N$506))</f>
        <v/>
      </c>
      <c r="K72" s="24">
        <f>IF(A72="","",SUMIFS(Ausgangsbuch!$N$7:$N$506,Ausgangsbuch!$D$7:$D$506,A72,Ausgangsbuch!$P$7:$P$506,"&gt;0"))</f>
        <v/>
      </c>
    </row>
    <row r="73">
      <c r="A73" s="13" t="n"/>
      <c r="B73" s="13" t="n"/>
      <c r="C73" s="13" t="n"/>
      <c r="D73" s="10" t="n"/>
      <c r="E73" s="13" t="n"/>
      <c r="F73" s="13" t="n"/>
      <c r="G73" s="17">
        <f>IF(A73="","",COUNTIF(Ausgangsbuch!$D$7:$D$506,A73))</f>
        <v/>
      </c>
      <c r="H73" s="16">
        <f>IF(A73="","",SUMIF(Ausgangsbuch!$D$7:$D$506,A73,Ausgangsbuch!$F$7:$F$506))</f>
        <v/>
      </c>
      <c r="I73" s="16">
        <f>IF(A73="","",SUMIF(Ausgangsbuch!$D$7:$D$506,A73,Ausgangsbuch!$I$7:$I$506))</f>
        <v/>
      </c>
      <c r="J73" s="16">
        <f>IF(A73="","",SUMIF(Ausgangsbuch!$D$7:$D$506,A73,Ausgangsbuch!$N$7:$N$506))</f>
        <v/>
      </c>
      <c r="K73" s="24">
        <f>IF(A73="","",SUMIFS(Ausgangsbuch!$N$7:$N$506,Ausgangsbuch!$D$7:$D$506,A73,Ausgangsbuch!$P$7:$P$506,"&gt;0"))</f>
        <v/>
      </c>
    </row>
    <row r="74">
      <c r="A74" s="13" t="n"/>
      <c r="B74" s="13" t="n"/>
      <c r="C74" s="13" t="n"/>
      <c r="D74" s="10" t="n"/>
      <c r="E74" s="13" t="n"/>
      <c r="F74" s="13" t="n"/>
      <c r="G74" s="17">
        <f>IF(A74="","",COUNTIF(Ausgangsbuch!$D$7:$D$506,A74))</f>
        <v/>
      </c>
      <c r="H74" s="16">
        <f>IF(A74="","",SUMIF(Ausgangsbuch!$D$7:$D$506,A74,Ausgangsbuch!$F$7:$F$506))</f>
        <v/>
      </c>
      <c r="I74" s="16">
        <f>IF(A74="","",SUMIF(Ausgangsbuch!$D$7:$D$506,A74,Ausgangsbuch!$I$7:$I$506))</f>
        <v/>
      </c>
      <c r="J74" s="16">
        <f>IF(A74="","",SUMIF(Ausgangsbuch!$D$7:$D$506,A74,Ausgangsbuch!$N$7:$N$506))</f>
        <v/>
      </c>
      <c r="K74" s="24">
        <f>IF(A74="","",SUMIFS(Ausgangsbuch!$N$7:$N$506,Ausgangsbuch!$D$7:$D$506,A74,Ausgangsbuch!$P$7:$P$506,"&gt;0"))</f>
        <v/>
      </c>
    </row>
    <row r="75">
      <c r="A75" s="13" t="n"/>
      <c r="B75" s="13" t="n"/>
      <c r="C75" s="13" t="n"/>
      <c r="D75" s="10" t="n"/>
      <c r="E75" s="13" t="n"/>
      <c r="F75" s="13" t="n"/>
      <c r="G75" s="17">
        <f>IF(A75="","",COUNTIF(Ausgangsbuch!$D$7:$D$506,A75))</f>
        <v/>
      </c>
      <c r="H75" s="16">
        <f>IF(A75="","",SUMIF(Ausgangsbuch!$D$7:$D$506,A75,Ausgangsbuch!$F$7:$F$506))</f>
        <v/>
      </c>
      <c r="I75" s="16">
        <f>IF(A75="","",SUMIF(Ausgangsbuch!$D$7:$D$506,A75,Ausgangsbuch!$I$7:$I$506))</f>
        <v/>
      </c>
      <c r="J75" s="16">
        <f>IF(A75="","",SUMIF(Ausgangsbuch!$D$7:$D$506,A75,Ausgangsbuch!$N$7:$N$506))</f>
        <v/>
      </c>
      <c r="K75" s="24">
        <f>IF(A75="","",SUMIFS(Ausgangsbuch!$N$7:$N$506,Ausgangsbuch!$D$7:$D$506,A75,Ausgangsbuch!$P$7:$P$506,"&gt;0"))</f>
        <v/>
      </c>
    </row>
    <row r="76">
      <c r="A76" s="13" t="n"/>
      <c r="B76" s="13" t="n"/>
      <c r="C76" s="13" t="n"/>
      <c r="D76" s="10" t="n"/>
      <c r="E76" s="13" t="n"/>
      <c r="F76" s="13" t="n"/>
      <c r="G76" s="17">
        <f>IF(A76="","",COUNTIF(Ausgangsbuch!$D$7:$D$506,A76))</f>
        <v/>
      </c>
      <c r="H76" s="16">
        <f>IF(A76="","",SUMIF(Ausgangsbuch!$D$7:$D$506,A76,Ausgangsbuch!$F$7:$F$506))</f>
        <v/>
      </c>
      <c r="I76" s="16">
        <f>IF(A76="","",SUMIF(Ausgangsbuch!$D$7:$D$506,A76,Ausgangsbuch!$I$7:$I$506))</f>
        <v/>
      </c>
      <c r="J76" s="16">
        <f>IF(A76="","",SUMIF(Ausgangsbuch!$D$7:$D$506,A76,Ausgangsbuch!$N$7:$N$506))</f>
        <v/>
      </c>
      <c r="K76" s="24">
        <f>IF(A76="","",SUMIFS(Ausgangsbuch!$N$7:$N$506,Ausgangsbuch!$D$7:$D$506,A76,Ausgangsbuch!$P$7:$P$506,"&gt;0"))</f>
        <v/>
      </c>
    </row>
    <row r="77">
      <c r="A77" s="13" t="n"/>
      <c r="B77" s="13" t="n"/>
      <c r="C77" s="13" t="n"/>
      <c r="D77" s="10" t="n"/>
      <c r="E77" s="13" t="n"/>
      <c r="F77" s="13" t="n"/>
      <c r="G77" s="17">
        <f>IF(A77="","",COUNTIF(Ausgangsbuch!$D$7:$D$506,A77))</f>
        <v/>
      </c>
      <c r="H77" s="16">
        <f>IF(A77="","",SUMIF(Ausgangsbuch!$D$7:$D$506,A77,Ausgangsbuch!$F$7:$F$506))</f>
        <v/>
      </c>
      <c r="I77" s="16">
        <f>IF(A77="","",SUMIF(Ausgangsbuch!$D$7:$D$506,A77,Ausgangsbuch!$I$7:$I$506))</f>
        <v/>
      </c>
      <c r="J77" s="16">
        <f>IF(A77="","",SUMIF(Ausgangsbuch!$D$7:$D$506,A77,Ausgangsbuch!$N$7:$N$506))</f>
        <v/>
      </c>
      <c r="K77" s="24">
        <f>IF(A77="","",SUMIFS(Ausgangsbuch!$N$7:$N$506,Ausgangsbuch!$D$7:$D$506,A77,Ausgangsbuch!$P$7:$P$506,"&gt;0"))</f>
        <v/>
      </c>
    </row>
    <row r="78">
      <c r="A78" s="13" t="n"/>
      <c r="B78" s="13" t="n"/>
      <c r="C78" s="13" t="n"/>
      <c r="D78" s="10" t="n"/>
      <c r="E78" s="13" t="n"/>
      <c r="F78" s="13" t="n"/>
      <c r="G78" s="17">
        <f>IF(A78="","",COUNTIF(Ausgangsbuch!$D$7:$D$506,A78))</f>
        <v/>
      </c>
      <c r="H78" s="16">
        <f>IF(A78="","",SUMIF(Ausgangsbuch!$D$7:$D$506,A78,Ausgangsbuch!$F$7:$F$506))</f>
        <v/>
      </c>
      <c r="I78" s="16">
        <f>IF(A78="","",SUMIF(Ausgangsbuch!$D$7:$D$506,A78,Ausgangsbuch!$I$7:$I$506))</f>
        <v/>
      </c>
      <c r="J78" s="16">
        <f>IF(A78="","",SUMIF(Ausgangsbuch!$D$7:$D$506,A78,Ausgangsbuch!$N$7:$N$506))</f>
        <v/>
      </c>
      <c r="K78" s="24">
        <f>IF(A78="","",SUMIFS(Ausgangsbuch!$N$7:$N$506,Ausgangsbuch!$D$7:$D$506,A78,Ausgangsbuch!$P$7:$P$506,"&gt;0"))</f>
        <v/>
      </c>
    </row>
    <row r="79">
      <c r="A79" s="13" t="n"/>
      <c r="B79" s="13" t="n"/>
      <c r="C79" s="13" t="n"/>
      <c r="D79" s="10" t="n"/>
      <c r="E79" s="13" t="n"/>
      <c r="F79" s="13" t="n"/>
      <c r="G79" s="17">
        <f>IF(A79="","",COUNTIF(Ausgangsbuch!$D$7:$D$506,A79))</f>
        <v/>
      </c>
      <c r="H79" s="16">
        <f>IF(A79="","",SUMIF(Ausgangsbuch!$D$7:$D$506,A79,Ausgangsbuch!$F$7:$F$506))</f>
        <v/>
      </c>
      <c r="I79" s="16">
        <f>IF(A79="","",SUMIF(Ausgangsbuch!$D$7:$D$506,A79,Ausgangsbuch!$I$7:$I$506))</f>
        <v/>
      </c>
      <c r="J79" s="16">
        <f>IF(A79="","",SUMIF(Ausgangsbuch!$D$7:$D$506,A79,Ausgangsbuch!$N$7:$N$506))</f>
        <v/>
      </c>
      <c r="K79" s="24">
        <f>IF(A79="","",SUMIFS(Ausgangsbuch!$N$7:$N$506,Ausgangsbuch!$D$7:$D$506,A79,Ausgangsbuch!$P$7:$P$506,"&gt;0"))</f>
        <v/>
      </c>
    </row>
    <row r="80">
      <c r="A80" s="13" t="n"/>
      <c r="B80" s="13" t="n"/>
      <c r="C80" s="13" t="n"/>
      <c r="D80" s="10" t="n"/>
      <c r="E80" s="13" t="n"/>
      <c r="F80" s="13" t="n"/>
      <c r="G80" s="17">
        <f>IF(A80="","",COUNTIF(Ausgangsbuch!$D$7:$D$506,A80))</f>
        <v/>
      </c>
      <c r="H80" s="16">
        <f>IF(A80="","",SUMIF(Ausgangsbuch!$D$7:$D$506,A80,Ausgangsbuch!$F$7:$F$506))</f>
        <v/>
      </c>
      <c r="I80" s="16">
        <f>IF(A80="","",SUMIF(Ausgangsbuch!$D$7:$D$506,A80,Ausgangsbuch!$I$7:$I$506))</f>
        <v/>
      </c>
      <c r="J80" s="16">
        <f>IF(A80="","",SUMIF(Ausgangsbuch!$D$7:$D$506,A80,Ausgangsbuch!$N$7:$N$506))</f>
        <v/>
      </c>
      <c r="K80" s="24">
        <f>IF(A80="","",SUMIFS(Ausgangsbuch!$N$7:$N$506,Ausgangsbuch!$D$7:$D$506,A80,Ausgangsbuch!$P$7:$P$506,"&gt;0"))</f>
        <v/>
      </c>
    </row>
    <row r="81">
      <c r="A81" s="13" t="n"/>
      <c r="B81" s="13" t="n"/>
      <c r="C81" s="13" t="n"/>
      <c r="D81" s="10" t="n"/>
      <c r="E81" s="13" t="n"/>
      <c r="F81" s="13" t="n"/>
      <c r="G81" s="17">
        <f>IF(A81="","",COUNTIF(Ausgangsbuch!$D$7:$D$506,A81))</f>
        <v/>
      </c>
      <c r="H81" s="16">
        <f>IF(A81="","",SUMIF(Ausgangsbuch!$D$7:$D$506,A81,Ausgangsbuch!$F$7:$F$506))</f>
        <v/>
      </c>
      <c r="I81" s="16">
        <f>IF(A81="","",SUMIF(Ausgangsbuch!$D$7:$D$506,A81,Ausgangsbuch!$I$7:$I$506))</f>
        <v/>
      </c>
      <c r="J81" s="16">
        <f>IF(A81="","",SUMIF(Ausgangsbuch!$D$7:$D$506,A81,Ausgangsbuch!$N$7:$N$506))</f>
        <v/>
      </c>
      <c r="K81" s="24">
        <f>IF(A81="","",SUMIFS(Ausgangsbuch!$N$7:$N$506,Ausgangsbuch!$D$7:$D$506,A81,Ausgangsbuch!$P$7:$P$506,"&gt;0"))</f>
        <v/>
      </c>
    </row>
    <row r="82">
      <c r="A82" s="13" t="n"/>
      <c r="B82" s="13" t="n"/>
      <c r="C82" s="13" t="n"/>
      <c r="D82" s="10" t="n"/>
      <c r="E82" s="13" t="n"/>
      <c r="F82" s="13" t="n"/>
      <c r="G82" s="17">
        <f>IF(A82="","",COUNTIF(Ausgangsbuch!$D$7:$D$506,A82))</f>
        <v/>
      </c>
      <c r="H82" s="16">
        <f>IF(A82="","",SUMIF(Ausgangsbuch!$D$7:$D$506,A82,Ausgangsbuch!$F$7:$F$506))</f>
        <v/>
      </c>
      <c r="I82" s="16">
        <f>IF(A82="","",SUMIF(Ausgangsbuch!$D$7:$D$506,A82,Ausgangsbuch!$I$7:$I$506))</f>
        <v/>
      </c>
      <c r="J82" s="16">
        <f>IF(A82="","",SUMIF(Ausgangsbuch!$D$7:$D$506,A82,Ausgangsbuch!$N$7:$N$506))</f>
        <v/>
      </c>
      <c r="K82" s="24">
        <f>IF(A82="","",SUMIFS(Ausgangsbuch!$N$7:$N$506,Ausgangsbuch!$D$7:$D$506,A82,Ausgangsbuch!$P$7:$P$506,"&gt;0"))</f>
        <v/>
      </c>
    </row>
    <row r="83">
      <c r="A83" s="13" t="n"/>
      <c r="B83" s="13" t="n"/>
      <c r="C83" s="13" t="n"/>
      <c r="D83" s="10" t="n"/>
      <c r="E83" s="13" t="n"/>
      <c r="F83" s="13" t="n"/>
      <c r="G83" s="17">
        <f>IF(A83="","",COUNTIF(Ausgangsbuch!$D$7:$D$506,A83))</f>
        <v/>
      </c>
      <c r="H83" s="16">
        <f>IF(A83="","",SUMIF(Ausgangsbuch!$D$7:$D$506,A83,Ausgangsbuch!$F$7:$F$506))</f>
        <v/>
      </c>
      <c r="I83" s="16">
        <f>IF(A83="","",SUMIF(Ausgangsbuch!$D$7:$D$506,A83,Ausgangsbuch!$I$7:$I$506))</f>
        <v/>
      </c>
      <c r="J83" s="16">
        <f>IF(A83="","",SUMIF(Ausgangsbuch!$D$7:$D$506,A83,Ausgangsbuch!$N$7:$N$506))</f>
        <v/>
      </c>
      <c r="K83" s="24">
        <f>IF(A83="","",SUMIFS(Ausgangsbuch!$N$7:$N$506,Ausgangsbuch!$D$7:$D$506,A83,Ausgangsbuch!$P$7:$P$506,"&gt;0"))</f>
        <v/>
      </c>
    </row>
    <row r="84">
      <c r="A84" s="13" t="n"/>
      <c r="B84" s="13" t="n"/>
      <c r="C84" s="13" t="n"/>
      <c r="D84" s="10" t="n"/>
      <c r="E84" s="13" t="n"/>
      <c r="F84" s="13" t="n"/>
      <c r="G84" s="17">
        <f>IF(A84="","",COUNTIF(Ausgangsbuch!$D$7:$D$506,A84))</f>
        <v/>
      </c>
      <c r="H84" s="16">
        <f>IF(A84="","",SUMIF(Ausgangsbuch!$D$7:$D$506,A84,Ausgangsbuch!$F$7:$F$506))</f>
        <v/>
      </c>
      <c r="I84" s="16">
        <f>IF(A84="","",SUMIF(Ausgangsbuch!$D$7:$D$506,A84,Ausgangsbuch!$I$7:$I$506))</f>
        <v/>
      </c>
      <c r="J84" s="16">
        <f>IF(A84="","",SUMIF(Ausgangsbuch!$D$7:$D$506,A84,Ausgangsbuch!$N$7:$N$506))</f>
        <v/>
      </c>
      <c r="K84" s="24">
        <f>IF(A84="","",SUMIFS(Ausgangsbuch!$N$7:$N$506,Ausgangsbuch!$D$7:$D$506,A84,Ausgangsbuch!$P$7:$P$506,"&gt;0"))</f>
        <v/>
      </c>
    </row>
    <row r="85">
      <c r="A85" s="13" t="n"/>
      <c r="B85" s="13" t="n"/>
      <c r="C85" s="13" t="n"/>
      <c r="D85" s="10" t="n"/>
      <c r="E85" s="13" t="n"/>
      <c r="F85" s="13" t="n"/>
      <c r="G85" s="17">
        <f>IF(A85="","",COUNTIF(Ausgangsbuch!$D$7:$D$506,A85))</f>
        <v/>
      </c>
      <c r="H85" s="16">
        <f>IF(A85="","",SUMIF(Ausgangsbuch!$D$7:$D$506,A85,Ausgangsbuch!$F$7:$F$506))</f>
        <v/>
      </c>
      <c r="I85" s="16">
        <f>IF(A85="","",SUMIF(Ausgangsbuch!$D$7:$D$506,A85,Ausgangsbuch!$I$7:$I$506))</f>
        <v/>
      </c>
      <c r="J85" s="16">
        <f>IF(A85="","",SUMIF(Ausgangsbuch!$D$7:$D$506,A85,Ausgangsbuch!$N$7:$N$506))</f>
        <v/>
      </c>
      <c r="K85" s="24">
        <f>IF(A85="","",SUMIFS(Ausgangsbuch!$N$7:$N$506,Ausgangsbuch!$D$7:$D$506,A85,Ausgangsbuch!$P$7:$P$506,"&gt;0"))</f>
        <v/>
      </c>
    </row>
    <row r="86">
      <c r="A86" s="13" t="n"/>
      <c r="B86" s="13" t="n"/>
      <c r="C86" s="13" t="n"/>
      <c r="D86" s="10" t="n"/>
      <c r="E86" s="13" t="n"/>
      <c r="F86" s="13" t="n"/>
      <c r="G86" s="17">
        <f>IF(A86="","",COUNTIF(Ausgangsbuch!$D$7:$D$506,A86))</f>
        <v/>
      </c>
      <c r="H86" s="16">
        <f>IF(A86="","",SUMIF(Ausgangsbuch!$D$7:$D$506,A86,Ausgangsbuch!$F$7:$F$506))</f>
        <v/>
      </c>
      <c r="I86" s="16">
        <f>IF(A86="","",SUMIF(Ausgangsbuch!$D$7:$D$506,A86,Ausgangsbuch!$I$7:$I$506))</f>
        <v/>
      </c>
      <c r="J86" s="16">
        <f>IF(A86="","",SUMIF(Ausgangsbuch!$D$7:$D$506,A86,Ausgangsbuch!$N$7:$N$506))</f>
        <v/>
      </c>
      <c r="K86" s="24">
        <f>IF(A86="","",SUMIFS(Ausgangsbuch!$N$7:$N$506,Ausgangsbuch!$D$7:$D$506,A86,Ausgangsbuch!$P$7:$P$506,"&gt;0"))</f>
        <v/>
      </c>
    </row>
    <row r="87">
      <c r="A87" s="13" t="n"/>
      <c r="B87" s="13" t="n"/>
      <c r="C87" s="13" t="n"/>
      <c r="D87" s="10" t="n"/>
      <c r="E87" s="13" t="n"/>
      <c r="F87" s="13" t="n"/>
      <c r="G87" s="17">
        <f>IF(A87="","",COUNTIF(Ausgangsbuch!$D$7:$D$506,A87))</f>
        <v/>
      </c>
      <c r="H87" s="16">
        <f>IF(A87="","",SUMIF(Ausgangsbuch!$D$7:$D$506,A87,Ausgangsbuch!$F$7:$F$506))</f>
        <v/>
      </c>
      <c r="I87" s="16">
        <f>IF(A87="","",SUMIF(Ausgangsbuch!$D$7:$D$506,A87,Ausgangsbuch!$I$7:$I$506))</f>
        <v/>
      </c>
      <c r="J87" s="16">
        <f>IF(A87="","",SUMIF(Ausgangsbuch!$D$7:$D$506,A87,Ausgangsbuch!$N$7:$N$506))</f>
        <v/>
      </c>
      <c r="K87" s="24">
        <f>IF(A87="","",SUMIFS(Ausgangsbuch!$N$7:$N$506,Ausgangsbuch!$D$7:$D$506,A87,Ausgangsbuch!$P$7:$P$506,"&gt;0"))</f>
        <v/>
      </c>
    </row>
    <row r="88">
      <c r="A88" s="13" t="n"/>
      <c r="B88" s="13" t="n"/>
      <c r="C88" s="13" t="n"/>
      <c r="D88" s="10" t="n"/>
      <c r="E88" s="13" t="n"/>
      <c r="F88" s="13" t="n"/>
      <c r="G88" s="17">
        <f>IF(A88="","",COUNTIF(Ausgangsbuch!$D$7:$D$506,A88))</f>
        <v/>
      </c>
      <c r="H88" s="16">
        <f>IF(A88="","",SUMIF(Ausgangsbuch!$D$7:$D$506,A88,Ausgangsbuch!$F$7:$F$506))</f>
        <v/>
      </c>
      <c r="I88" s="16">
        <f>IF(A88="","",SUMIF(Ausgangsbuch!$D$7:$D$506,A88,Ausgangsbuch!$I$7:$I$506))</f>
        <v/>
      </c>
      <c r="J88" s="16">
        <f>IF(A88="","",SUMIF(Ausgangsbuch!$D$7:$D$506,A88,Ausgangsbuch!$N$7:$N$506))</f>
        <v/>
      </c>
      <c r="K88" s="24">
        <f>IF(A88="","",SUMIFS(Ausgangsbuch!$N$7:$N$506,Ausgangsbuch!$D$7:$D$506,A88,Ausgangsbuch!$P$7:$P$506,"&gt;0"))</f>
        <v/>
      </c>
    </row>
    <row r="89">
      <c r="A89" s="13" t="n"/>
      <c r="B89" s="13" t="n"/>
      <c r="C89" s="13" t="n"/>
      <c r="D89" s="10" t="n"/>
      <c r="E89" s="13" t="n"/>
      <c r="F89" s="13" t="n"/>
      <c r="G89" s="17">
        <f>IF(A89="","",COUNTIF(Ausgangsbuch!$D$7:$D$506,A89))</f>
        <v/>
      </c>
      <c r="H89" s="16">
        <f>IF(A89="","",SUMIF(Ausgangsbuch!$D$7:$D$506,A89,Ausgangsbuch!$F$7:$F$506))</f>
        <v/>
      </c>
      <c r="I89" s="16">
        <f>IF(A89="","",SUMIF(Ausgangsbuch!$D$7:$D$506,A89,Ausgangsbuch!$I$7:$I$506))</f>
        <v/>
      </c>
      <c r="J89" s="16">
        <f>IF(A89="","",SUMIF(Ausgangsbuch!$D$7:$D$506,A89,Ausgangsbuch!$N$7:$N$506))</f>
        <v/>
      </c>
      <c r="K89" s="24">
        <f>IF(A89="","",SUMIFS(Ausgangsbuch!$N$7:$N$506,Ausgangsbuch!$D$7:$D$506,A89,Ausgangsbuch!$P$7:$P$506,"&gt;0"))</f>
        <v/>
      </c>
    </row>
    <row r="90">
      <c r="A90" s="13" t="n"/>
      <c r="B90" s="13" t="n"/>
      <c r="C90" s="13" t="n"/>
      <c r="D90" s="10" t="n"/>
      <c r="E90" s="13" t="n"/>
      <c r="F90" s="13" t="n"/>
      <c r="G90" s="17">
        <f>IF(A90="","",COUNTIF(Ausgangsbuch!$D$7:$D$506,A90))</f>
        <v/>
      </c>
      <c r="H90" s="16">
        <f>IF(A90="","",SUMIF(Ausgangsbuch!$D$7:$D$506,A90,Ausgangsbuch!$F$7:$F$506))</f>
        <v/>
      </c>
      <c r="I90" s="16">
        <f>IF(A90="","",SUMIF(Ausgangsbuch!$D$7:$D$506,A90,Ausgangsbuch!$I$7:$I$506))</f>
        <v/>
      </c>
      <c r="J90" s="16">
        <f>IF(A90="","",SUMIF(Ausgangsbuch!$D$7:$D$506,A90,Ausgangsbuch!$N$7:$N$506))</f>
        <v/>
      </c>
      <c r="K90" s="24">
        <f>IF(A90="","",SUMIFS(Ausgangsbuch!$N$7:$N$506,Ausgangsbuch!$D$7:$D$506,A90,Ausgangsbuch!$P$7:$P$506,"&gt;0"))</f>
        <v/>
      </c>
    </row>
    <row r="91">
      <c r="A91" s="13" t="n"/>
      <c r="B91" s="13" t="n"/>
      <c r="C91" s="13" t="n"/>
      <c r="D91" s="10" t="n"/>
      <c r="E91" s="13" t="n"/>
      <c r="F91" s="13" t="n"/>
      <c r="G91" s="17">
        <f>IF(A91="","",COUNTIF(Ausgangsbuch!$D$7:$D$506,A91))</f>
        <v/>
      </c>
      <c r="H91" s="16">
        <f>IF(A91="","",SUMIF(Ausgangsbuch!$D$7:$D$506,A91,Ausgangsbuch!$F$7:$F$506))</f>
        <v/>
      </c>
      <c r="I91" s="16">
        <f>IF(A91="","",SUMIF(Ausgangsbuch!$D$7:$D$506,A91,Ausgangsbuch!$I$7:$I$506))</f>
        <v/>
      </c>
      <c r="J91" s="16">
        <f>IF(A91="","",SUMIF(Ausgangsbuch!$D$7:$D$506,A91,Ausgangsbuch!$N$7:$N$506))</f>
        <v/>
      </c>
      <c r="K91" s="24">
        <f>IF(A91="","",SUMIFS(Ausgangsbuch!$N$7:$N$506,Ausgangsbuch!$D$7:$D$506,A91,Ausgangsbuch!$P$7:$P$506,"&gt;0"))</f>
        <v/>
      </c>
    </row>
    <row r="92">
      <c r="A92" s="13" t="n"/>
      <c r="B92" s="13" t="n"/>
      <c r="C92" s="13" t="n"/>
      <c r="D92" s="10" t="n"/>
      <c r="E92" s="13" t="n"/>
      <c r="F92" s="13" t="n"/>
      <c r="G92" s="17">
        <f>IF(A92="","",COUNTIF(Ausgangsbuch!$D$7:$D$506,A92))</f>
        <v/>
      </c>
      <c r="H92" s="16">
        <f>IF(A92="","",SUMIF(Ausgangsbuch!$D$7:$D$506,A92,Ausgangsbuch!$F$7:$F$506))</f>
        <v/>
      </c>
      <c r="I92" s="16">
        <f>IF(A92="","",SUMIF(Ausgangsbuch!$D$7:$D$506,A92,Ausgangsbuch!$I$7:$I$506))</f>
        <v/>
      </c>
      <c r="J92" s="16">
        <f>IF(A92="","",SUMIF(Ausgangsbuch!$D$7:$D$506,A92,Ausgangsbuch!$N$7:$N$506))</f>
        <v/>
      </c>
      <c r="K92" s="24">
        <f>IF(A92="","",SUMIFS(Ausgangsbuch!$N$7:$N$506,Ausgangsbuch!$D$7:$D$506,A92,Ausgangsbuch!$P$7:$P$506,"&gt;0"))</f>
        <v/>
      </c>
    </row>
    <row r="93">
      <c r="A93" s="13" t="n"/>
      <c r="B93" s="13" t="n"/>
      <c r="C93" s="13" t="n"/>
      <c r="D93" s="10" t="n"/>
      <c r="E93" s="13" t="n"/>
      <c r="F93" s="13" t="n"/>
      <c r="G93" s="17">
        <f>IF(A93="","",COUNTIF(Ausgangsbuch!$D$7:$D$506,A93))</f>
        <v/>
      </c>
      <c r="H93" s="16">
        <f>IF(A93="","",SUMIF(Ausgangsbuch!$D$7:$D$506,A93,Ausgangsbuch!$F$7:$F$506))</f>
        <v/>
      </c>
      <c r="I93" s="16">
        <f>IF(A93="","",SUMIF(Ausgangsbuch!$D$7:$D$506,A93,Ausgangsbuch!$I$7:$I$506))</f>
        <v/>
      </c>
      <c r="J93" s="16">
        <f>IF(A93="","",SUMIF(Ausgangsbuch!$D$7:$D$506,A93,Ausgangsbuch!$N$7:$N$506))</f>
        <v/>
      </c>
      <c r="K93" s="24">
        <f>IF(A93="","",SUMIFS(Ausgangsbuch!$N$7:$N$506,Ausgangsbuch!$D$7:$D$506,A93,Ausgangsbuch!$P$7:$P$506,"&gt;0"))</f>
        <v/>
      </c>
    </row>
    <row r="94">
      <c r="A94" s="13" t="n"/>
      <c r="B94" s="13" t="n"/>
      <c r="C94" s="13" t="n"/>
      <c r="D94" s="10" t="n"/>
      <c r="E94" s="13" t="n"/>
      <c r="F94" s="13" t="n"/>
      <c r="G94" s="17">
        <f>IF(A94="","",COUNTIF(Ausgangsbuch!$D$7:$D$506,A94))</f>
        <v/>
      </c>
      <c r="H94" s="16">
        <f>IF(A94="","",SUMIF(Ausgangsbuch!$D$7:$D$506,A94,Ausgangsbuch!$F$7:$F$506))</f>
        <v/>
      </c>
      <c r="I94" s="16">
        <f>IF(A94="","",SUMIF(Ausgangsbuch!$D$7:$D$506,A94,Ausgangsbuch!$I$7:$I$506))</f>
        <v/>
      </c>
      <c r="J94" s="16">
        <f>IF(A94="","",SUMIF(Ausgangsbuch!$D$7:$D$506,A94,Ausgangsbuch!$N$7:$N$506))</f>
        <v/>
      </c>
      <c r="K94" s="24">
        <f>IF(A94="","",SUMIFS(Ausgangsbuch!$N$7:$N$506,Ausgangsbuch!$D$7:$D$506,A94,Ausgangsbuch!$P$7:$P$506,"&gt;0"))</f>
        <v/>
      </c>
    </row>
    <row r="95">
      <c r="A95" s="13" t="n"/>
      <c r="B95" s="13" t="n"/>
      <c r="C95" s="13" t="n"/>
      <c r="D95" s="10" t="n"/>
      <c r="E95" s="13" t="n"/>
      <c r="F95" s="13" t="n"/>
      <c r="G95" s="17">
        <f>IF(A95="","",COUNTIF(Ausgangsbuch!$D$7:$D$506,A95))</f>
        <v/>
      </c>
      <c r="H95" s="16">
        <f>IF(A95="","",SUMIF(Ausgangsbuch!$D$7:$D$506,A95,Ausgangsbuch!$F$7:$F$506))</f>
        <v/>
      </c>
      <c r="I95" s="16">
        <f>IF(A95="","",SUMIF(Ausgangsbuch!$D$7:$D$506,A95,Ausgangsbuch!$I$7:$I$506))</f>
        <v/>
      </c>
      <c r="J95" s="16">
        <f>IF(A95="","",SUMIF(Ausgangsbuch!$D$7:$D$506,A95,Ausgangsbuch!$N$7:$N$506))</f>
        <v/>
      </c>
      <c r="K95" s="24">
        <f>IF(A95="","",SUMIFS(Ausgangsbuch!$N$7:$N$506,Ausgangsbuch!$D$7:$D$506,A95,Ausgangsbuch!$P$7:$P$506,"&gt;0"))</f>
        <v/>
      </c>
    </row>
    <row r="96">
      <c r="A96" s="13" t="n"/>
      <c r="B96" s="13" t="n"/>
      <c r="C96" s="13" t="n"/>
      <c r="D96" s="10" t="n"/>
      <c r="E96" s="13" t="n"/>
      <c r="F96" s="13" t="n"/>
      <c r="G96" s="17">
        <f>IF(A96="","",COUNTIF(Ausgangsbuch!$D$7:$D$506,A96))</f>
        <v/>
      </c>
      <c r="H96" s="16">
        <f>IF(A96="","",SUMIF(Ausgangsbuch!$D$7:$D$506,A96,Ausgangsbuch!$F$7:$F$506))</f>
        <v/>
      </c>
      <c r="I96" s="16">
        <f>IF(A96="","",SUMIF(Ausgangsbuch!$D$7:$D$506,A96,Ausgangsbuch!$I$7:$I$506))</f>
        <v/>
      </c>
      <c r="J96" s="16">
        <f>IF(A96="","",SUMIF(Ausgangsbuch!$D$7:$D$506,A96,Ausgangsbuch!$N$7:$N$506))</f>
        <v/>
      </c>
      <c r="K96" s="24">
        <f>IF(A96="","",SUMIFS(Ausgangsbuch!$N$7:$N$506,Ausgangsbuch!$D$7:$D$506,A96,Ausgangsbuch!$P$7:$P$506,"&gt;0"))</f>
        <v/>
      </c>
    </row>
    <row r="97">
      <c r="A97" s="13" t="n"/>
      <c r="B97" s="13" t="n"/>
      <c r="C97" s="13" t="n"/>
      <c r="D97" s="10" t="n"/>
      <c r="E97" s="13" t="n"/>
      <c r="F97" s="13" t="n"/>
      <c r="G97" s="17">
        <f>IF(A97="","",COUNTIF(Ausgangsbuch!$D$7:$D$506,A97))</f>
        <v/>
      </c>
      <c r="H97" s="16">
        <f>IF(A97="","",SUMIF(Ausgangsbuch!$D$7:$D$506,A97,Ausgangsbuch!$F$7:$F$506))</f>
        <v/>
      </c>
      <c r="I97" s="16">
        <f>IF(A97="","",SUMIF(Ausgangsbuch!$D$7:$D$506,A97,Ausgangsbuch!$I$7:$I$506))</f>
        <v/>
      </c>
      <c r="J97" s="16">
        <f>IF(A97="","",SUMIF(Ausgangsbuch!$D$7:$D$506,A97,Ausgangsbuch!$N$7:$N$506))</f>
        <v/>
      </c>
      <c r="K97" s="24">
        <f>IF(A97="","",SUMIFS(Ausgangsbuch!$N$7:$N$506,Ausgangsbuch!$D$7:$D$506,A97,Ausgangsbuch!$P$7:$P$506,"&gt;0"))</f>
        <v/>
      </c>
    </row>
    <row r="98">
      <c r="A98" s="13" t="n"/>
      <c r="B98" s="13" t="n"/>
      <c r="C98" s="13" t="n"/>
      <c r="D98" s="10" t="n"/>
      <c r="E98" s="13" t="n"/>
      <c r="F98" s="13" t="n"/>
      <c r="G98" s="17">
        <f>IF(A98="","",COUNTIF(Ausgangsbuch!$D$7:$D$506,A98))</f>
        <v/>
      </c>
      <c r="H98" s="16">
        <f>IF(A98="","",SUMIF(Ausgangsbuch!$D$7:$D$506,A98,Ausgangsbuch!$F$7:$F$506))</f>
        <v/>
      </c>
      <c r="I98" s="16">
        <f>IF(A98="","",SUMIF(Ausgangsbuch!$D$7:$D$506,A98,Ausgangsbuch!$I$7:$I$506))</f>
        <v/>
      </c>
      <c r="J98" s="16">
        <f>IF(A98="","",SUMIF(Ausgangsbuch!$D$7:$D$506,A98,Ausgangsbuch!$N$7:$N$506))</f>
        <v/>
      </c>
      <c r="K98" s="24">
        <f>IF(A98="","",SUMIFS(Ausgangsbuch!$N$7:$N$506,Ausgangsbuch!$D$7:$D$506,A98,Ausgangsbuch!$P$7:$P$506,"&gt;0"))</f>
        <v/>
      </c>
    </row>
    <row r="99">
      <c r="A99" s="13" t="n"/>
      <c r="B99" s="13" t="n"/>
      <c r="C99" s="13" t="n"/>
      <c r="D99" s="10" t="n"/>
      <c r="E99" s="13" t="n"/>
      <c r="F99" s="13" t="n"/>
      <c r="G99" s="17">
        <f>IF(A99="","",COUNTIF(Ausgangsbuch!$D$7:$D$506,A99))</f>
        <v/>
      </c>
      <c r="H99" s="16">
        <f>IF(A99="","",SUMIF(Ausgangsbuch!$D$7:$D$506,A99,Ausgangsbuch!$F$7:$F$506))</f>
        <v/>
      </c>
      <c r="I99" s="16">
        <f>IF(A99="","",SUMIF(Ausgangsbuch!$D$7:$D$506,A99,Ausgangsbuch!$I$7:$I$506))</f>
        <v/>
      </c>
      <c r="J99" s="16">
        <f>IF(A99="","",SUMIF(Ausgangsbuch!$D$7:$D$506,A99,Ausgangsbuch!$N$7:$N$506))</f>
        <v/>
      </c>
      <c r="K99" s="24">
        <f>IF(A99="","",SUMIFS(Ausgangsbuch!$N$7:$N$506,Ausgangsbuch!$D$7:$D$506,A99,Ausgangsbuch!$P$7:$P$506,"&gt;0"))</f>
        <v/>
      </c>
    </row>
    <row r="100">
      <c r="A100" s="13" t="n"/>
      <c r="B100" s="13" t="n"/>
      <c r="C100" s="13" t="n"/>
      <c r="D100" s="10" t="n"/>
      <c r="E100" s="13" t="n"/>
      <c r="F100" s="13" t="n"/>
      <c r="G100" s="17">
        <f>IF(A100="","",COUNTIF(Ausgangsbuch!$D$7:$D$506,A100))</f>
        <v/>
      </c>
      <c r="H100" s="16">
        <f>IF(A100="","",SUMIF(Ausgangsbuch!$D$7:$D$506,A100,Ausgangsbuch!$F$7:$F$506))</f>
        <v/>
      </c>
      <c r="I100" s="16">
        <f>IF(A100="","",SUMIF(Ausgangsbuch!$D$7:$D$506,A100,Ausgangsbuch!$I$7:$I$506))</f>
        <v/>
      </c>
      <c r="J100" s="16">
        <f>IF(A100="","",SUMIF(Ausgangsbuch!$D$7:$D$506,A100,Ausgangsbuch!$N$7:$N$506))</f>
        <v/>
      </c>
      <c r="K100" s="24">
        <f>IF(A100="","",SUMIFS(Ausgangsbuch!$N$7:$N$506,Ausgangsbuch!$D$7:$D$506,A100,Ausgangsbuch!$P$7:$P$506,"&gt;0"))</f>
        <v/>
      </c>
    </row>
    <row r="101">
      <c r="A101" s="13" t="n"/>
      <c r="B101" s="13" t="n"/>
      <c r="C101" s="13" t="n"/>
      <c r="D101" s="10" t="n"/>
      <c r="E101" s="13" t="n"/>
      <c r="F101" s="13" t="n"/>
      <c r="G101" s="17">
        <f>IF(A101="","",COUNTIF(Ausgangsbuch!$D$7:$D$506,A101))</f>
        <v/>
      </c>
      <c r="H101" s="16">
        <f>IF(A101="","",SUMIF(Ausgangsbuch!$D$7:$D$506,A101,Ausgangsbuch!$F$7:$F$506))</f>
        <v/>
      </c>
      <c r="I101" s="16">
        <f>IF(A101="","",SUMIF(Ausgangsbuch!$D$7:$D$506,A101,Ausgangsbuch!$I$7:$I$506))</f>
        <v/>
      </c>
      <c r="J101" s="16">
        <f>IF(A101="","",SUMIF(Ausgangsbuch!$D$7:$D$506,A101,Ausgangsbuch!$N$7:$N$506))</f>
        <v/>
      </c>
      <c r="K101" s="24">
        <f>IF(A101="","",SUMIFS(Ausgangsbuch!$N$7:$N$506,Ausgangsbuch!$D$7:$D$506,A101,Ausgangsbuch!$P$7:$P$506,"&gt;0"))</f>
        <v/>
      </c>
    </row>
    <row r="102">
      <c r="A102" s="13" t="n"/>
      <c r="B102" s="13" t="n"/>
      <c r="C102" s="13" t="n"/>
      <c r="D102" s="10" t="n"/>
      <c r="E102" s="13" t="n"/>
      <c r="F102" s="13" t="n"/>
      <c r="G102" s="17">
        <f>IF(A102="","",COUNTIF(Ausgangsbuch!$D$7:$D$506,A102))</f>
        <v/>
      </c>
      <c r="H102" s="16">
        <f>IF(A102="","",SUMIF(Ausgangsbuch!$D$7:$D$506,A102,Ausgangsbuch!$F$7:$F$506))</f>
        <v/>
      </c>
      <c r="I102" s="16">
        <f>IF(A102="","",SUMIF(Ausgangsbuch!$D$7:$D$506,A102,Ausgangsbuch!$I$7:$I$506))</f>
        <v/>
      </c>
      <c r="J102" s="16">
        <f>IF(A102="","",SUMIF(Ausgangsbuch!$D$7:$D$506,A102,Ausgangsbuch!$N$7:$N$506))</f>
        <v/>
      </c>
      <c r="K102" s="24">
        <f>IF(A102="","",SUMIFS(Ausgangsbuch!$N$7:$N$506,Ausgangsbuch!$D$7:$D$506,A102,Ausgangsbuch!$P$7:$P$506,"&gt;0"))</f>
        <v/>
      </c>
    </row>
    <row r="103">
      <c r="A103" s="13" t="n"/>
      <c r="B103" s="13" t="n"/>
      <c r="C103" s="13" t="n"/>
      <c r="D103" s="10" t="n"/>
      <c r="E103" s="13" t="n"/>
      <c r="F103" s="13" t="n"/>
      <c r="G103" s="17">
        <f>IF(A103="","",COUNTIF(Ausgangsbuch!$D$7:$D$506,A103))</f>
        <v/>
      </c>
      <c r="H103" s="16">
        <f>IF(A103="","",SUMIF(Ausgangsbuch!$D$7:$D$506,A103,Ausgangsbuch!$F$7:$F$506))</f>
        <v/>
      </c>
      <c r="I103" s="16">
        <f>IF(A103="","",SUMIF(Ausgangsbuch!$D$7:$D$506,A103,Ausgangsbuch!$I$7:$I$506))</f>
        <v/>
      </c>
      <c r="J103" s="16">
        <f>IF(A103="","",SUMIF(Ausgangsbuch!$D$7:$D$506,A103,Ausgangsbuch!$N$7:$N$506))</f>
        <v/>
      </c>
      <c r="K103" s="24">
        <f>IF(A103="","",SUMIFS(Ausgangsbuch!$N$7:$N$506,Ausgangsbuch!$D$7:$D$506,A103,Ausgangsbuch!$P$7:$P$506,"&gt;0"))</f>
        <v/>
      </c>
    </row>
    <row r="104">
      <c r="A104" s="13" t="n"/>
      <c r="B104" s="13" t="n"/>
      <c r="C104" s="13" t="n"/>
      <c r="D104" s="10" t="n"/>
      <c r="E104" s="13" t="n"/>
      <c r="F104" s="13" t="n"/>
      <c r="G104" s="17">
        <f>IF(A104="","",COUNTIF(Ausgangsbuch!$D$7:$D$506,A104))</f>
        <v/>
      </c>
      <c r="H104" s="16">
        <f>IF(A104="","",SUMIF(Ausgangsbuch!$D$7:$D$506,A104,Ausgangsbuch!$F$7:$F$506))</f>
        <v/>
      </c>
      <c r="I104" s="16">
        <f>IF(A104="","",SUMIF(Ausgangsbuch!$D$7:$D$506,A104,Ausgangsbuch!$I$7:$I$506))</f>
        <v/>
      </c>
      <c r="J104" s="16">
        <f>IF(A104="","",SUMIF(Ausgangsbuch!$D$7:$D$506,A104,Ausgangsbuch!$N$7:$N$506))</f>
        <v/>
      </c>
      <c r="K104" s="24">
        <f>IF(A104="","",SUMIFS(Ausgangsbuch!$N$7:$N$506,Ausgangsbuch!$D$7:$D$506,A104,Ausgangsbuch!$P$7:$P$506,"&gt;0"))</f>
        <v/>
      </c>
    </row>
    <row r="105">
      <c r="A105" s="13" t="n"/>
      <c r="B105" s="13" t="n"/>
      <c r="C105" s="13" t="n"/>
      <c r="D105" s="10" t="n"/>
      <c r="E105" s="13" t="n"/>
      <c r="F105" s="13" t="n"/>
      <c r="G105" s="17">
        <f>IF(A105="","",COUNTIF(Ausgangsbuch!$D$7:$D$506,A105))</f>
        <v/>
      </c>
      <c r="H105" s="16">
        <f>IF(A105="","",SUMIF(Ausgangsbuch!$D$7:$D$506,A105,Ausgangsbuch!$F$7:$F$506))</f>
        <v/>
      </c>
      <c r="I105" s="16">
        <f>IF(A105="","",SUMIF(Ausgangsbuch!$D$7:$D$506,A105,Ausgangsbuch!$I$7:$I$506))</f>
        <v/>
      </c>
      <c r="J105" s="16">
        <f>IF(A105="","",SUMIF(Ausgangsbuch!$D$7:$D$506,A105,Ausgangsbuch!$N$7:$N$506))</f>
        <v/>
      </c>
      <c r="K105" s="24">
        <f>IF(A105="","",SUMIFS(Ausgangsbuch!$N$7:$N$506,Ausgangsbuch!$D$7:$D$506,A105,Ausgangsbuch!$P$7:$P$506,"&gt;0"))</f>
        <v/>
      </c>
    </row>
    <row r="106">
      <c r="A106" s="13" t="n"/>
      <c r="B106" s="13" t="n"/>
      <c r="C106" s="13" t="n"/>
      <c r="D106" s="10" t="n"/>
      <c r="E106" s="13" t="n"/>
      <c r="F106" s="13" t="n"/>
      <c r="G106" s="17">
        <f>IF(A106="","",COUNTIF(Ausgangsbuch!$D$7:$D$506,A106))</f>
        <v/>
      </c>
      <c r="H106" s="16">
        <f>IF(A106="","",SUMIF(Ausgangsbuch!$D$7:$D$506,A106,Ausgangsbuch!$F$7:$F$506))</f>
        <v/>
      </c>
      <c r="I106" s="16">
        <f>IF(A106="","",SUMIF(Ausgangsbuch!$D$7:$D$506,A106,Ausgangsbuch!$I$7:$I$506))</f>
        <v/>
      </c>
      <c r="J106" s="16">
        <f>IF(A106="","",SUMIF(Ausgangsbuch!$D$7:$D$506,A106,Ausgangsbuch!$N$7:$N$506))</f>
        <v/>
      </c>
      <c r="K106" s="24">
        <f>IF(A106="","",SUMIFS(Ausgangsbuch!$N$7:$N$506,Ausgangsbuch!$D$7:$D$506,A106,Ausgangsbuch!$P$7:$P$506,"&gt;0"))</f>
        <v/>
      </c>
    </row>
    <row r="107">
      <c r="A107" s="13" t="n"/>
      <c r="B107" s="13" t="n"/>
      <c r="C107" s="13" t="n"/>
      <c r="D107" s="10" t="n"/>
      <c r="E107" s="13" t="n"/>
      <c r="F107" s="13" t="n"/>
      <c r="G107" s="17">
        <f>IF(A107="","",COUNTIF(Ausgangsbuch!$D$7:$D$506,A107))</f>
        <v/>
      </c>
      <c r="H107" s="16">
        <f>IF(A107="","",SUMIF(Ausgangsbuch!$D$7:$D$506,A107,Ausgangsbuch!$F$7:$F$506))</f>
        <v/>
      </c>
      <c r="I107" s="16">
        <f>IF(A107="","",SUMIF(Ausgangsbuch!$D$7:$D$506,A107,Ausgangsbuch!$I$7:$I$506))</f>
        <v/>
      </c>
      <c r="J107" s="16">
        <f>IF(A107="","",SUMIF(Ausgangsbuch!$D$7:$D$506,A107,Ausgangsbuch!$N$7:$N$506))</f>
        <v/>
      </c>
      <c r="K107" s="24">
        <f>IF(A107="","",SUMIFS(Ausgangsbuch!$N$7:$N$506,Ausgangsbuch!$D$7:$D$506,A107,Ausgangsbuch!$P$7:$P$506,"&gt;0"))</f>
        <v/>
      </c>
    </row>
    <row r="108">
      <c r="A108" s="13" t="n"/>
      <c r="B108" s="13" t="n"/>
      <c r="C108" s="13" t="n"/>
      <c r="D108" s="10" t="n"/>
      <c r="E108" s="13" t="n"/>
      <c r="F108" s="13" t="n"/>
      <c r="G108" s="17">
        <f>IF(A108="","",COUNTIF(Ausgangsbuch!$D$7:$D$506,A108))</f>
        <v/>
      </c>
      <c r="H108" s="16">
        <f>IF(A108="","",SUMIF(Ausgangsbuch!$D$7:$D$506,A108,Ausgangsbuch!$F$7:$F$506))</f>
        <v/>
      </c>
      <c r="I108" s="16">
        <f>IF(A108="","",SUMIF(Ausgangsbuch!$D$7:$D$506,A108,Ausgangsbuch!$I$7:$I$506))</f>
        <v/>
      </c>
      <c r="J108" s="16">
        <f>IF(A108="","",SUMIF(Ausgangsbuch!$D$7:$D$506,A108,Ausgangsbuch!$N$7:$N$506))</f>
        <v/>
      </c>
      <c r="K108" s="24">
        <f>IF(A108="","",SUMIFS(Ausgangsbuch!$N$7:$N$506,Ausgangsbuch!$D$7:$D$506,A108,Ausgangsbuch!$P$7:$P$506,"&gt;0"))</f>
        <v/>
      </c>
    </row>
    <row r="109">
      <c r="A109" s="13" t="n"/>
      <c r="B109" s="13" t="n"/>
      <c r="C109" s="13" t="n"/>
      <c r="D109" s="10" t="n"/>
      <c r="E109" s="13" t="n"/>
      <c r="F109" s="13" t="n"/>
      <c r="G109" s="17">
        <f>IF(A109="","",COUNTIF(Ausgangsbuch!$D$7:$D$506,A109))</f>
        <v/>
      </c>
      <c r="H109" s="16">
        <f>IF(A109="","",SUMIF(Ausgangsbuch!$D$7:$D$506,A109,Ausgangsbuch!$F$7:$F$506))</f>
        <v/>
      </c>
      <c r="I109" s="16">
        <f>IF(A109="","",SUMIF(Ausgangsbuch!$D$7:$D$506,A109,Ausgangsbuch!$I$7:$I$506))</f>
        <v/>
      </c>
      <c r="J109" s="16">
        <f>IF(A109="","",SUMIF(Ausgangsbuch!$D$7:$D$506,A109,Ausgangsbuch!$N$7:$N$506))</f>
        <v/>
      </c>
      <c r="K109" s="24">
        <f>IF(A109="","",SUMIFS(Ausgangsbuch!$N$7:$N$506,Ausgangsbuch!$D$7:$D$506,A109,Ausgangsbuch!$P$7:$P$506,"&gt;0"))</f>
        <v/>
      </c>
    </row>
    <row r="110">
      <c r="A110" s="13" t="n"/>
      <c r="B110" s="13" t="n"/>
      <c r="C110" s="13" t="n"/>
      <c r="D110" s="10" t="n"/>
      <c r="E110" s="13" t="n"/>
      <c r="F110" s="13" t="n"/>
      <c r="G110" s="17">
        <f>IF(A110="","",COUNTIF(Ausgangsbuch!$D$7:$D$506,A110))</f>
        <v/>
      </c>
      <c r="H110" s="16">
        <f>IF(A110="","",SUMIF(Ausgangsbuch!$D$7:$D$506,A110,Ausgangsbuch!$F$7:$F$506))</f>
        <v/>
      </c>
      <c r="I110" s="16">
        <f>IF(A110="","",SUMIF(Ausgangsbuch!$D$7:$D$506,A110,Ausgangsbuch!$I$7:$I$506))</f>
        <v/>
      </c>
      <c r="J110" s="16">
        <f>IF(A110="","",SUMIF(Ausgangsbuch!$D$7:$D$506,A110,Ausgangsbuch!$N$7:$N$506))</f>
        <v/>
      </c>
      <c r="K110" s="24">
        <f>IF(A110="","",SUMIFS(Ausgangsbuch!$N$7:$N$506,Ausgangsbuch!$D$7:$D$506,A110,Ausgangsbuch!$P$7:$P$506,"&gt;0"))</f>
        <v/>
      </c>
    </row>
    <row r="111">
      <c r="A111" s="13" t="n"/>
      <c r="B111" s="13" t="n"/>
      <c r="C111" s="13" t="n"/>
      <c r="D111" s="10" t="n"/>
      <c r="E111" s="13" t="n"/>
      <c r="F111" s="13" t="n"/>
      <c r="G111" s="17">
        <f>IF(A111="","",COUNTIF(Ausgangsbuch!$D$7:$D$506,A111))</f>
        <v/>
      </c>
      <c r="H111" s="16">
        <f>IF(A111="","",SUMIF(Ausgangsbuch!$D$7:$D$506,A111,Ausgangsbuch!$F$7:$F$506))</f>
        <v/>
      </c>
      <c r="I111" s="16">
        <f>IF(A111="","",SUMIF(Ausgangsbuch!$D$7:$D$506,A111,Ausgangsbuch!$I$7:$I$506))</f>
        <v/>
      </c>
      <c r="J111" s="16">
        <f>IF(A111="","",SUMIF(Ausgangsbuch!$D$7:$D$506,A111,Ausgangsbuch!$N$7:$N$506))</f>
        <v/>
      </c>
      <c r="K111" s="24">
        <f>IF(A111="","",SUMIFS(Ausgangsbuch!$N$7:$N$506,Ausgangsbuch!$D$7:$D$506,A111,Ausgangsbuch!$P$7:$P$506,"&gt;0"))</f>
        <v/>
      </c>
    </row>
    <row r="112">
      <c r="A112" s="13" t="n"/>
      <c r="B112" s="13" t="n"/>
      <c r="C112" s="13" t="n"/>
      <c r="D112" s="10" t="n"/>
      <c r="E112" s="13" t="n"/>
      <c r="F112" s="13" t="n"/>
      <c r="G112" s="17">
        <f>IF(A112="","",COUNTIF(Ausgangsbuch!$D$7:$D$506,A112))</f>
        <v/>
      </c>
      <c r="H112" s="16">
        <f>IF(A112="","",SUMIF(Ausgangsbuch!$D$7:$D$506,A112,Ausgangsbuch!$F$7:$F$506))</f>
        <v/>
      </c>
      <c r="I112" s="16">
        <f>IF(A112="","",SUMIF(Ausgangsbuch!$D$7:$D$506,A112,Ausgangsbuch!$I$7:$I$506))</f>
        <v/>
      </c>
      <c r="J112" s="16">
        <f>IF(A112="","",SUMIF(Ausgangsbuch!$D$7:$D$506,A112,Ausgangsbuch!$N$7:$N$506))</f>
        <v/>
      </c>
      <c r="K112" s="24">
        <f>IF(A112="","",SUMIFS(Ausgangsbuch!$N$7:$N$506,Ausgangsbuch!$D$7:$D$506,A112,Ausgangsbuch!$P$7:$P$506,"&gt;0"))</f>
        <v/>
      </c>
    </row>
    <row r="113">
      <c r="A113" s="13" t="n"/>
      <c r="B113" s="13" t="n"/>
      <c r="C113" s="13" t="n"/>
      <c r="D113" s="10" t="n"/>
      <c r="E113" s="13" t="n"/>
      <c r="F113" s="13" t="n"/>
      <c r="G113" s="17">
        <f>IF(A113="","",COUNTIF(Ausgangsbuch!$D$7:$D$506,A113))</f>
        <v/>
      </c>
      <c r="H113" s="16">
        <f>IF(A113="","",SUMIF(Ausgangsbuch!$D$7:$D$506,A113,Ausgangsbuch!$F$7:$F$506))</f>
        <v/>
      </c>
      <c r="I113" s="16">
        <f>IF(A113="","",SUMIF(Ausgangsbuch!$D$7:$D$506,A113,Ausgangsbuch!$I$7:$I$506))</f>
        <v/>
      </c>
      <c r="J113" s="16">
        <f>IF(A113="","",SUMIF(Ausgangsbuch!$D$7:$D$506,A113,Ausgangsbuch!$N$7:$N$506))</f>
        <v/>
      </c>
      <c r="K113" s="24">
        <f>IF(A113="","",SUMIFS(Ausgangsbuch!$N$7:$N$506,Ausgangsbuch!$D$7:$D$506,A113,Ausgangsbuch!$P$7:$P$506,"&gt;0"))</f>
        <v/>
      </c>
    </row>
    <row r="114">
      <c r="A114" s="13" t="n"/>
      <c r="B114" s="13" t="n"/>
      <c r="C114" s="13" t="n"/>
      <c r="D114" s="10" t="n"/>
      <c r="E114" s="13" t="n"/>
      <c r="F114" s="13" t="n"/>
      <c r="G114" s="17">
        <f>IF(A114="","",COUNTIF(Ausgangsbuch!$D$7:$D$506,A114))</f>
        <v/>
      </c>
      <c r="H114" s="16">
        <f>IF(A114="","",SUMIF(Ausgangsbuch!$D$7:$D$506,A114,Ausgangsbuch!$F$7:$F$506))</f>
        <v/>
      </c>
      <c r="I114" s="16">
        <f>IF(A114="","",SUMIF(Ausgangsbuch!$D$7:$D$506,A114,Ausgangsbuch!$I$7:$I$506))</f>
        <v/>
      </c>
      <c r="J114" s="16">
        <f>IF(A114="","",SUMIF(Ausgangsbuch!$D$7:$D$506,A114,Ausgangsbuch!$N$7:$N$506))</f>
        <v/>
      </c>
      <c r="K114" s="24">
        <f>IF(A114="","",SUMIFS(Ausgangsbuch!$N$7:$N$506,Ausgangsbuch!$D$7:$D$506,A114,Ausgangsbuch!$P$7:$P$506,"&gt;0"))</f>
        <v/>
      </c>
    </row>
    <row r="115">
      <c r="A115" s="13" t="n"/>
      <c r="B115" s="13" t="n"/>
      <c r="C115" s="13" t="n"/>
      <c r="D115" s="10" t="n"/>
      <c r="E115" s="13" t="n"/>
      <c r="F115" s="13" t="n"/>
      <c r="G115" s="17">
        <f>IF(A115="","",COUNTIF(Ausgangsbuch!$D$7:$D$506,A115))</f>
        <v/>
      </c>
      <c r="H115" s="16">
        <f>IF(A115="","",SUMIF(Ausgangsbuch!$D$7:$D$506,A115,Ausgangsbuch!$F$7:$F$506))</f>
        <v/>
      </c>
      <c r="I115" s="16">
        <f>IF(A115="","",SUMIF(Ausgangsbuch!$D$7:$D$506,A115,Ausgangsbuch!$I$7:$I$506))</f>
        <v/>
      </c>
      <c r="J115" s="16">
        <f>IF(A115="","",SUMIF(Ausgangsbuch!$D$7:$D$506,A115,Ausgangsbuch!$N$7:$N$506))</f>
        <v/>
      </c>
      <c r="K115" s="24">
        <f>IF(A115="","",SUMIFS(Ausgangsbuch!$N$7:$N$506,Ausgangsbuch!$D$7:$D$506,A115,Ausgangsbuch!$P$7:$P$506,"&gt;0"))</f>
        <v/>
      </c>
    </row>
    <row r="116">
      <c r="A116" s="13" t="n"/>
      <c r="B116" s="13" t="n"/>
      <c r="C116" s="13" t="n"/>
      <c r="D116" s="10" t="n"/>
      <c r="E116" s="13" t="n"/>
      <c r="F116" s="13" t="n"/>
      <c r="G116" s="17">
        <f>IF(A116="","",COUNTIF(Ausgangsbuch!$D$7:$D$506,A116))</f>
        <v/>
      </c>
      <c r="H116" s="16">
        <f>IF(A116="","",SUMIF(Ausgangsbuch!$D$7:$D$506,A116,Ausgangsbuch!$F$7:$F$506))</f>
        <v/>
      </c>
      <c r="I116" s="16">
        <f>IF(A116="","",SUMIF(Ausgangsbuch!$D$7:$D$506,A116,Ausgangsbuch!$I$7:$I$506))</f>
        <v/>
      </c>
      <c r="J116" s="16">
        <f>IF(A116="","",SUMIF(Ausgangsbuch!$D$7:$D$506,A116,Ausgangsbuch!$N$7:$N$506))</f>
        <v/>
      </c>
      <c r="K116" s="24">
        <f>IF(A116="","",SUMIFS(Ausgangsbuch!$N$7:$N$506,Ausgangsbuch!$D$7:$D$506,A116,Ausgangsbuch!$P$7:$P$506,"&gt;0"))</f>
        <v/>
      </c>
    </row>
    <row r="117">
      <c r="A117" s="13" t="n"/>
      <c r="B117" s="13" t="n"/>
      <c r="C117" s="13" t="n"/>
      <c r="D117" s="10" t="n"/>
      <c r="E117" s="13" t="n"/>
      <c r="F117" s="13" t="n"/>
      <c r="G117" s="17">
        <f>IF(A117="","",COUNTIF(Ausgangsbuch!$D$7:$D$506,A117))</f>
        <v/>
      </c>
      <c r="H117" s="16">
        <f>IF(A117="","",SUMIF(Ausgangsbuch!$D$7:$D$506,A117,Ausgangsbuch!$F$7:$F$506))</f>
        <v/>
      </c>
      <c r="I117" s="16">
        <f>IF(A117="","",SUMIF(Ausgangsbuch!$D$7:$D$506,A117,Ausgangsbuch!$I$7:$I$506))</f>
        <v/>
      </c>
      <c r="J117" s="16">
        <f>IF(A117="","",SUMIF(Ausgangsbuch!$D$7:$D$506,A117,Ausgangsbuch!$N$7:$N$506))</f>
        <v/>
      </c>
      <c r="K117" s="24">
        <f>IF(A117="","",SUMIFS(Ausgangsbuch!$N$7:$N$506,Ausgangsbuch!$D$7:$D$506,A117,Ausgangsbuch!$P$7:$P$506,"&gt;0"))</f>
        <v/>
      </c>
    </row>
    <row r="118">
      <c r="A118" s="13" t="n"/>
      <c r="B118" s="13" t="n"/>
      <c r="C118" s="13" t="n"/>
      <c r="D118" s="10" t="n"/>
      <c r="E118" s="13" t="n"/>
      <c r="F118" s="13" t="n"/>
      <c r="G118" s="17">
        <f>IF(A118="","",COUNTIF(Ausgangsbuch!$D$7:$D$506,A118))</f>
        <v/>
      </c>
      <c r="H118" s="16">
        <f>IF(A118="","",SUMIF(Ausgangsbuch!$D$7:$D$506,A118,Ausgangsbuch!$F$7:$F$506))</f>
        <v/>
      </c>
      <c r="I118" s="16">
        <f>IF(A118="","",SUMIF(Ausgangsbuch!$D$7:$D$506,A118,Ausgangsbuch!$I$7:$I$506))</f>
        <v/>
      </c>
      <c r="J118" s="16">
        <f>IF(A118="","",SUMIF(Ausgangsbuch!$D$7:$D$506,A118,Ausgangsbuch!$N$7:$N$506))</f>
        <v/>
      </c>
      <c r="K118" s="24">
        <f>IF(A118="","",SUMIFS(Ausgangsbuch!$N$7:$N$506,Ausgangsbuch!$D$7:$D$506,A118,Ausgangsbuch!$P$7:$P$506,"&gt;0"))</f>
        <v/>
      </c>
    </row>
    <row r="119">
      <c r="A119" s="13" t="n"/>
      <c r="B119" s="13" t="n"/>
      <c r="C119" s="13" t="n"/>
      <c r="D119" s="10" t="n"/>
      <c r="E119" s="13" t="n"/>
      <c r="F119" s="13" t="n"/>
      <c r="G119" s="17">
        <f>IF(A119="","",COUNTIF(Ausgangsbuch!$D$7:$D$506,A119))</f>
        <v/>
      </c>
      <c r="H119" s="16">
        <f>IF(A119="","",SUMIF(Ausgangsbuch!$D$7:$D$506,A119,Ausgangsbuch!$F$7:$F$506))</f>
        <v/>
      </c>
      <c r="I119" s="16">
        <f>IF(A119="","",SUMIF(Ausgangsbuch!$D$7:$D$506,A119,Ausgangsbuch!$I$7:$I$506))</f>
        <v/>
      </c>
      <c r="J119" s="16">
        <f>IF(A119="","",SUMIF(Ausgangsbuch!$D$7:$D$506,A119,Ausgangsbuch!$N$7:$N$506))</f>
        <v/>
      </c>
      <c r="K119" s="24">
        <f>IF(A119="","",SUMIFS(Ausgangsbuch!$N$7:$N$506,Ausgangsbuch!$D$7:$D$506,A119,Ausgangsbuch!$P$7:$P$506,"&gt;0"))</f>
        <v/>
      </c>
    </row>
    <row r="120">
      <c r="A120" s="13" t="n"/>
      <c r="B120" s="13" t="n"/>
      <c r="C120" s="13" t="n"/>
      <c r="D120" s="10" t="n"/>
      <c r="E120" s="13" t="n"/>
      <c r="F120" s="13" t="n"/>
      <c r="G120" s="17">
        <f>IF(A120="","",COUNTIF(Ausgangsbuch!$D$7:$D$506,A120))</f>
        <v/>
      </c>
      <c r="H120" s="16">
        <f>IF(A120="","",SUMIF(Ausgangsbuch!$D$7:$D$506,A120,Ausgangsbuch!$F$7:$F$506))</f>
        <v/>
      </c>
      <c r="I120" s="16">
        <f>IF(A120="","",SUMIF(Ausgangsbuch!$D$7:$D$506,A120,Ausgangsbuch!$I$7:$I$506))</f>
        <v/>
      </c>
      <c r="J120" s="16">
        <f>IF(A120="","",SUMIF(Ausgangsbuch!$D$7:$D$506,A120,Ausgangsbuch!$N$7:$N$506))</f>
        <v/>
      </c>
      <c r="K120" s="24">
        <f>IF(A120="","",SUMIFS(Ausgangsbuch!$N$7:$N$506,Ausgangsbuch!$D$7:$D$506,A120,Ausgangsbuch!$P$7:$P$506,"&gt;0"))</f>
        <v/>
      </c>
    </row>
    <row r="121">
      <c r="A121" s="13" t="n"/>
      <c r="B121" s="13" t="n"/>
      <c r="C121" s="13" t="n"/>
      <c r="D121" s="10" t="n"/>
      <c r="E121" s="13" t="n"/>
      <c r="F121" s="13" t="n"/>
      <c r="G121" s="17">
        <f>IF(A121="","",COUNTIF(Ausgangsbuch!$D$7:$D$506,A121))</f>
        <v/>
      </c>
      <c r="H121" s="16">
        <f>IF(A121="","",SUMIF(Ausgangsbuch!$D$7:$D$506,A121,Ausgangsbuch!$F$7:$F$506))</f>
        <v/>
      </c>
      <c r="I121" s="16">
        <f>IF(A121="","",SUMIF(Ausgangsbuch!$D$7:$D$506,A121,Ausgangsbuch!$I$7:$I$506))</f>
        <v/>
      </c>
      <c r="J121" s="16">
        <f>IF(A121="","",SUMIF(Ausgangsbuch!$D$7:$D$506,A121,Ausgangsbuch!$N$7:$N$506))</f>
        <v/>
      </c>
      <c r="K121" s="24">
        <f>IF(A121="","",SUMIFS(Ausgangsbuch!$N$7:$N$506,Ausgangsbuch!$D$7:$D$506,A121,Ausgangsbuch!$P$7:$P$506,"&gt;0"))</f>
        <v/>
      </c>
    </row>
    <row r="122">
      <c r="A122" s="13" t="n"/>
      <c r="B122" s="13" t="n"/>
      <c r="C122" s="13" t="n"/>
      <c r="D122" s="10" t="n"/>
      <c r="E122" s="13" t="n"/>
      <c r="F122" s="13" t="n"/>
      <c r="G122" s="17">
        <f>IF(A122="","",COUNTIF(Ausgangsbuch!$D$7:$D$506,A122))</f>
        <v/>
      </c>
      <c r="H122" s="16">
        <f>IF(A122="","",SUMIF(Ausgangsbuch!$D$7:$D$506,A122,Ausgangsbuch!$F$7:$F$506))</f>
        <v/>
      </c>
      <c r="I122" s="16">
        <f>IF(A122="","",SUMIF(Ausgangsbuch!$D$7:$D$506,A122,Ausgangsbuch!$I$7:$I$506))</f>
        <v/>
      </c>
      <c r="J122" s="16">
        <f>IF(A122="","",SUMIF(Ausgangsbuch!$D$7:$D$506,A122,Ausgangsbuch!$N$7:$N$506))</f>
        <v/>
      </c>
      <c r="K122" s="24">
        <f>IF(A122="","",SUMIFS(Ausgangsbuch!$N$7:$N$506,Ausgangsbuch!$D$7:$D$506,A122,Ausgangsbuch!$P$7:$P$506,"&gt;0"))</f>
        <v/>
      </c>
    </row>
    <row r="123">
      <c r="A123" s="13" t="n"/>
      <c r="B123" s="13" t="n"/>
      <c r="C123" s="13" t="n"/>
      <c r="D123" s="10" t="n"/>
      <c r="E123" s="13" t="n"/>
      <c r="F123" s="13" t="n"/>
      <c r="G123" s="17">
        <f>IF(A123="","",COUNTIF(Ausgangsbuch!$D$7:$D$506,A123))</f>
        <v/>
      </c>
      <c r="H123" s="16">
        <f>IF(A123="","",SUMIF(Ausgangsbuch!$D$7:$D$506,A123,Ausgangsbuch!$F$7:$F$506))</f>
        <v/>
      </c>
      <c r="I123" s="16">
        <f>IF(A123="","",SUMIF(Ausgangsbuch!$D$7:$D$506,A123,Ausgangsbuch!$I$7:$I$506))</f>
        <v/>
      </c>
      <c r="J123" s="16">
        <f>IF(A123="","",SUMIF(Ausgangsbuch!$D$7:$D$506,A123,Ausgangsbuch!$N$7:$N$506))</f>
        <v/>
      </c>
      <c r="K123" s="24">
        <f>IF(A123="","",SUMIFS(Ausgangsbuch!$N$7:$N$506,Ausgangsbuch!$D$7:$D$506,A123,Ausgangsbuch!$P$7:$P$506,"&gt;0"))</f>
        <v/>
      </c>
    </row>
    <row r="124">
      <c r="A124" s="13" t="n"/>
      <c r="B124" s="13" t="n"/>
      <c r="C124" s="13" t="n"/>
      <c r="D124" s="10" t="n"/>
      <c r="E124" s="13" t="n"/>
      <c r="F124" s="13" t="n"/>
      <c r="G124" s="17">
        <f>IF(A124="","",COUNTIF(Ausgangsbuch!$D$7:$D$506,A124))</f>
        <v/>
      </c>
      <c r="H124" s="16">
        <f>IF(A124="","",SUMIF(Ausgangsbuch!$D$7:$D$506,A124,Ausgangsbuch!$F$7:$F$506))</f>
        <v/>
      </c>
      <c r="I124" s="16">
        <f>IF(A124="","",SUMIF(Ausgangsbuch!$D$7:$D$506,A124,Ausgangsbuch!$I$7:$I$506))</f>
        <v/>
      </c>
      <c r="J124" s="16">
        <f>IF(A124="","",SUMIF(Ausgangsbuch!$D$7:$D$506,A124,Ausgangsbuch!$N$7:$N$506))</f>
        <v/>
      </c>
      <c r="K124" s="24">
        <f>IF(A124="","",SUMIFS(Ausgangsbuch!$N$7:$N$506,Ausgangsbuch!$D$7:$D$506,A124,Ausgangsbuch!$P$7:$P$506,"&gt;0"))</f>
        <v/>
      </c>
    </row>
    <row r="125">
      <c r="A125" s="13" t="n"/>
      <c r="B125" s="13" t="n"/>
      <c r="C125" s="13" t="n"/>
      <c r="D125" s="10" t="n"/>
      <c r="E125" s="13" t="n"/>
      <c r="F125" s="13" t="n"/>
      <c r="G125" s="17">
        <f>IF(A125="","",COUNTIF(Ausgangsbuch!$D$7:$D$506,A125))</f>
        <v/>
      </c>
      <c r="H125" s="16">
        <f>IF(A125="","",SUMIF(Ausgangsbuch!$D$7:$D$506,A125,Ausgangsbuch!$F$7:$F$506))</f>
        <v/>
      </c>
      <c r="I125" s="16">
        <f>IF(A125="","",SUMIF(Ausgangsbuch!$D$7:$D$506,A125,Ausgangsbuch!$I$7:$I$506))</f>
        <v/>
      </c>
      <c r="J125" s="16">
        <f>IF(A125="","",SUMIF(Ausgangsbuch!$D$7:$D$506,A125,Ausgangsbuch!$N$7:$N$506))</f>
        <v/>
      </c>
      <c r="K125" s="24">
        <f>IF(A125="","",SUMIFS(Ausgangsbuch!$N$7:$N$506,Ausgangsbuch!$D$7:$D$506,A125,Ausgangsbuch!$P$7:$P$506,"&gt;0"))</f>
        <v/>
      </c>
    </row>
    <row r="126">
      <c r="A126" s="13" t="n"/>
      <c r="B126" s="13" t="n"/>
      <c r="C126" s="13" t="n"/>
      <c r="D126" s="10" t="n"/>
      <c r="E126" s="13" t="n"/>
      <c r="F126" s="13" t="n"/>
      <c r="G126" s="17">
        <f>IF(A126="","",COUNTIF(Ausgangsbuch!$D$7:$D$506,A126))</f>
        <v/>
      </c>
      <c r="H126" s="16">
        <f>IF(A126="","",SUMIF(Ausgangsbuch!$D$7:$D$506,A126,Ausgangsbuch!$F$7:$F$506))</f>
        <v/>
      </c>
      <c r="I126" s="16">
        <f>IF(A126="","",SUMIF(Ausgangsbuch!$D$7:$D$506,A126,Ausgangsbuch!$I$7:$I$506))</f>
        <v/>
      </c>
      <c r="J126" s="16">
        <f>IF(A126="","",SUMIF(Ausgangsbuch!$D$7:$D$506,A126,Ausgangsbuch!$N$7:$N$506))</f>
        <v/>
      </c>
      <c r="K126" s="24">
        <f>IF(A126="","",SUMIFS(Ausgangsbuch!$N$7:$N$506,Ausgangsbuch!$D$7:$D$506,A126,Ausgangsbuch!$P$7:$P$506,"&gt;0"))</f>
        <v/>
      </c>
    </row>
    <row r="127">
      <c r="A127" s="13" t="n"/>
      <c r="B127" s="13" t="n"/>
      <c r="C127" s="13" t="n"/>
      <c r="D127" s="10" t="n"/>
      <c r="E127" s="13" t="n"/>
      <c r="F127" s="13" t="n"/>
      <c r="G127" s="17">
        <f>IF(A127="","",COUNTIF(Ausgangsbuch!$D$7:$D$506,A127))</f>
        <v/>
      </c>
      <c r="H127" s="16">
        <f>IF(A127="","",SUMIF(Ausgangsbuch!$D$7:$D$506,A127,Ausgangsbuch!$F$7:$F$506))</f>
        <v/>
      </c>
      <c r="I127" s="16">
        <f>IF(A127="","",SUMIF(Ausgangsbuch!$D$7:$D$506,A127,Ausgangsbuch!$I$7:$I$506))</f>
        <v/>
      </c>
      <c r="J127" s="16">
        <f>IF(A127="","",SUMIF(Ausgangsbuch!$D$7:$D$506,A127,Ausgangsbuch!$N$7:$N$506))</f>
        <v/>
      </c>
      <c r="K127" s="24">
        <f>IF(A127="","",SUMIFS(Ausgangsbuch!$N$7:$N$506,Ausgangsbuch!$D$7:$D$506,A127,Ausgangsbuch!$P$7:$P$506,"&gt;0"))</f>
        <v/>
      </c>
    </row>
    <row r="128">
      <c r="A128" s="13" t="n"/>
      <c r="B128" s="13" t="n"/>
      <c r="C128" s="13" t="n"/>
      <c r="D128" s="10" t="n"/>
      <c r="E128" s="13" t="n"/>
      <c r="F128" s="13" t="n"/>
      <c r="G128" s="17">
        <f>IF(A128="","",COUNTIF(Ausgangsbuch!$D$7:$D$506,A128))</f>
        <v/>
      </c>
      <c r="H128" s="16">
        <f>IF(A128="","",SUMIF(Ausgangsbuch!$D$7:$D$506,A128,Ausgangsbuch!$F$7:$F$506))</f>
        <v/>
      </c>
      <c r="I128" s="16">
        <f>IF(A128="","",SUMIF(Ausgangsbuch!$D$7:$D$506,A128,Ausgangsbuch!$I$7:$I$506))</f>
        <v/>
      </c>
      <c r="J128" s="16">
        <f>IF(A128="","",SUMIF(Ausgangsbuch!$D$7:$D$506,A128,Ausgangsbuch!$N$7:$N$506))</f>
        <v/>
      </c>
      <c r="K128" s="24">
        <f>IF(A128="","",SUMIFS(Ausgangsbuch!$N$7:$N$506,Ausgangsbuch!$D$7:$D$506,A128,Ausgangsbuch!$P$7:$P$506,"&gt;0"))</f>
        <v/>
      </c>
    </row>
    <row r="129">
      <c r="A129" s="13" t="n"/>
      <c r="B129" s="13" t="n"/>
      <c r="C129" s="13" t="n"/>
      <c r="D129" s="10" t="n"/>
      <c r="E129" s="13" t="n"/>
      <c r="F129" s="13" t="n"/>
      <c r="G129" s="17">
        <f>IF(A129="","",COUNTIF(Ausgangsbuch!$D$7:$D$506,A129))</f>
        <v/>
      </c>
      <c r="H129" s="16">
        <f>IF(A129="","",SUMIF(Ausgangsbuch!$D$7:$D$506,A129,Ausgangsbuch!$F$7:$F$506))</f>
        <v/>
      </c>
      <c r="I129" s="16">
        <f>IF(A129="","",SUMIF(Ausgangsbuch!$D$7:$D$506,A129,Ausgangsbuch!$I$7:$I$506))</f>
        <v/>
      </c>
      <c r="J129" s="16">
        <f>IF(A129="","",SUMIF(Ausgangsbuch!$D$7:$D$506,A129,Ausgangsbuch!$N$7:$N$506))</f>
        <v/>
      </c>
      <c r="K129" s="24">
        <f>IF(A129="","",SUMIFS(Ausgangsbuch!$N$7:$N$506,Ausgangsbuch!$D$7:$D$506,A129,Ausgangsbuch!$P$7:$P$506,"&gt;0"))</f>
        <v/>
      </c>
    </row>
    <row r="130">
      <c r="A130" s="13" t="n"/>
      <c r="B130" s="13" t="n"/>
      <c r="C130" s="13" t="n"/>
      <c r="D130" s="10" t="n"/>
      <c r="E130" s="13" t="n"/>
      <c r="F130" s="13" t="n"/>
      <c r="G130" s="17">
        <f>IF(A130="","",COUNTIF(Ausgangsbuch!$D$7:$D$506,A130))</f>
        <v/>
      </c>
      <c r="H130" s="16">
        <f>IF(A130="","",SUMIF(Ausgangsbuch!$D$7:$D$506,A130,Ausgangsbuch!$F$7:$F$506))</f>
        <v/>
      </c>
      <c r="I130" s="16">
        <f>IF(A130="","",SUMIF(Ausgangsbuch!$D$7:$D$506,A130,Ausgangsbuch!$I$7:$I$506))</f>
        <v/>
      </c>
      <c r="J130" s="16">
        <f>IF(A130="","",SUMIF(Ausgangsbuch!$D$7:$D$506,A130,Ausgangsbuch!$N$7:$N$506))</f>
        <v/>
      </c>
      <c r="K130" s="24">
        <f>IF(A130="","",SUMIFS(Ausgangsbuch!$N$7:$N$506,Ausgangsbuch!$D$7:$D$506,A130,Ausgangsbuch!$P$7:$P$506,"&gt;0"))</f>
        <v/>
      </c>
    </row>
    <row r="131">
      <c r="A131" s="13" t="n"/>
      <c r="B131" s="13" t="n"/>
      <c r="C131" s="13" t="n"/>
      <c r="D131" s="10" t="n"/>
      <c r="E131" s="13" t="n"/>
      <c r="F131" s="13" t="n"/>
      <c r="G131" s="17">
        <f>IF(A131="","",COUNTIF(Ausgangsbuch!$D$7:$D$506,A131))</f>
        <v/>
      </c>
      <c r="H131" s="16">
        <f>IF(A131="","",SUMIF(Ausgangsbuch!$D$7:$D$506,A131,Ausgangsbuch!$F$7:$F$506))</f>
        <v/>
      </c>
      <c r="I131" s="16">
        <f>IF(A131="","",SUMIF(Ausgangsbuch!$D$7:$D$506,A131,Ausgangsbuch!$I$7:$I$506))</f>
        <v/>
      </c>
      <c r="J131" s="16">
        <f>IF(A131="","",SUMIF(Ausgangsbuch!$D$7:$D$506,A131,Ausgangsbuch!$N$7:$N$506))</f>
        <v/>
      </c>
      <c r="K131" s="24">
        <f>IF(A131="","",SUMIFS(Ausgangsbuch!$N$7:$N$506,Ausgangsbuch!$D$7:$D$506,A131,Ausgangsbuch!$P$7:$P$506,"&gt;0"))</f>
        <v/>
      </c>
    </row>
    <row r="132">
      <c r="A132" s="13" t="n"/>
      <c r="B132" s="13" t="n"/>
      <c r="C132" s="13" t="n"/>
      <c r="D132" s="10" t="n"/>
      <c r="E132" s="13" t="n"/>
      <c r="F132" s="13" t="n"/>
      <c r="G132" s="17">
        <f>IF(A132="","",COUNTIF(Ausgangsbuch!$D$7:$D$506,A132))</f>
        <v/>
      </c>
      <c r="H132" s="16">
        <f>IF(A132="","",SUMIF(Ausgangsbuch!$D$7:$D$506,A132,Ausgangsbuch!$F$7:$F$506))</f>
        <v/>
      </c>
      <c r="I132" s="16">
        <f>IF(A132="","",SUMIF(Ausgangsbuch!$D$7:$D$506,A132,Ausgangsbuch!$I$7:$I$506))</f>
        <v/>
      </c>
      <c r="J132" s="16">
        <f>IF(A132="","",SUMIF(Ausgangsbuch!$D$7:$D$506,A132,Ausgangsbuch!$N$7:$N$506))</f>
        <v/>
      </c>
      <c r="K132" s="24">
        <f>IF(A132="","",SUMIFS(Ausgangsbuch!$N$7:$N$506,Ausgangsbuch!$D$7:$D$506,A132,Ausgangsbuch!$P$7:$P$506,"&gt;0"))</f>
        <v/>
      </c>
    </row>
    <row r="133">
      <c r="A133" s="13" t="n"/>
      <c r="B133" s="13" t="n"/>
      <c r="C133" s="13" t="n"/>
      <c r="D133" s="10" t="n"/>
      <c r="E133" s="13" t="n"/>
      <c r="F133" s="13" t="n"/>
      <c r="G133" s="17">
        <f>IF(A133="","",COUNTIF(Ausgangsbuch!$D$7:$D$506,A133))</f>
        <v/>
      </c>
      <c r="H133" s="16">
        <f>IF(A133="","",SUMIF(Ausgangsbuch!$D$7:$D$506,A133,Ausgangsbuch!$F$7:$F$506))</f>
        <v/>
      </c>
      <c r="I133" s="16">
        <f>IF(A133="","",SUMIF(Ausgangsbuch!$D$7:$D$506,A133,Ausgangsbuch!$I$7:$I$506))</f>
        <v/>
      </c>
      <c r="J133" s="16">
        <f>IF(A133="","",SUMIF(Ausgangsbuch!$D$7:$D$506,A133,Ausgangsbuch!$N$7:$N$506))</f>
        <v/>
      </c>
      <c r="K133" s="24">
        <f>IF(A133="","",SUMIFS(Ausgangsbuch!$N$7:$N$506,Ausgangsbuch!$D$7:$D$506,A133,Ausgangsbuch!$P$7:$P$506,"&gt;0"))</f>
        <v/>
      </c>
    </row>
    <row r="134">
      <c r="A134" s="13" t="n"/>
      <c r="B134" s="13" t="n"/>
      <c r="C134" s="13" t="n"/>
      <c r="D134" s="10" t="n"/>
      <c r="E134" s="13" t="n"/>
      <c r="F134" s="13" t="n"/>
      <c r="G134" s="17">
        <f>IF(A134="","",COUNTIF(Ausgangsbuch!$D$7:$D$506,A134))</f>
        <v/>
      </c>
      <c r="H134" s="16">
        <f>IF(A134="","",SUMIF(Ausgangsbuch!$D$7:$D$506,A134,Ausgangsbuch!$F$7:$F$506))</f>
        <v/>
      </c>
      <c r="I134" s="16">
        <f>IF(A134="","",SUMIF(Ausgangsbuch!$D$7:$D$506,A134,Ausgangsbuch!$I$7:$I$506))</f>
        <v/>
      </c>
      <c r="J134" s="16">
        <f>IF(A134="","",SUMIF(Ausgangsbuch!$D$7:$D$506,A134,Ausgangsbuch!$N$7:$N$506))</f>
        <v/>
      </c>
      <c r="K134" s="24">
        <f>IF(A134="","",SUMIFS(Ausgangsbuch!$N$7:$N$506,Ausgangsbuch!$D$7:$D$506,A134,Ausgangsbuch!$P$7:$P$506,"&gt;0"))</f>
        <v/>
      </c>
    </row>
    <row r="135">
      <c r="A135" s="13" t="n"/>
      <c r="B135" s="13" t="n"/>
      <c r="C135" s="13" t="n"/>
      <c r="D135" s="10" t="n"/>
      <c r="E135" s="13" t="n"/>
      <c r="F135" s="13" t="n"/>
      <c r="G135" s="17">
        <f>IF(A135="","",COUNTIF(Ausgangsbuch!$D$7:$D$506,A135))</f>
        <v/>
      </c>
      <c r="H135" s="16">
        <f>IF(A135="","",SUMIF(Ausgangsbuch!$D$7:$D$506,A135,Ausgangsbuch!$F$7:$F$506))</f>
        <v/>
      </c>
      <c r="I135" s="16">
        <f>IF(A135="","",SUMIF(Ausgangsbuch!$D$7:$D$506,A135,Ausgangsbuch!$I$7:$I$506))</f>
        <v/>
      </c>
      <c r="J135" s="16">
        <f>IF(A135="","",SUMIF(Ausgangsbuch!$D$7:$D$506,A135,Ausgangsbuch!$N$7:$N$506))</f>
        <v/>
      </c>
      <c r="K135" s="24">
        <f>IF(A135="","",SUMIFS(Ausgangsbuch!$N$7:$N$506,Ausgangsbuch!$D$7:$D$506,A135,Ausgangsbuch!$P$7:$P$506,"&gt;0"))</f>
        <v/>
      </c>
    </row>
    <row r="136">
      <c r="A136" s="13" t="n"/>
      <c r="B136" s="13" t="n"/>
      <c r="C136" s="13" t="n"/>
      <c r="D136" s="10" t="n"/>
      <c r="E136" s="13" t="n"/>
      <c r="F136" s="13" t="n"/>
      <c r="G136" s="17">
        <f>IF(A136="","",COUNTIF(Ausgangsbuch!$D$7:$D$506,A136))</f>
        <v/>
      </c>
      <c r="H136" s="16">
        <f>IF(A136="","",SUMIF(Ausgangsbuch!$D$7:$D$506,A136,Ausgangsbuch!$F$7:$F$506))</f>
        <v/>
      </c>
      <c r="I136" s="16">
        <f>IF(A136="","",SUMIF(Ausgangsbuch!$D$7:$D$506,A136,Ausgangsbuch!$I$7:$I$506))</f>
        <v/>
      </c>
      <c r="J136" s="16">
        <f>IF(A136="","",SUMIF(Ausgangsbuch!$D$7:$D$506,A136,Ausgangsbuch!$N$7:$N$506))</f>
        <v/>
      </c>
      <c r="K136" s="24">
        <f>IF(A136="","",SUMIFS(Ausgangsbuch!$N$7:$N$506,Ausgangsbuch!$D$7:$D$506,A136,Ausgangsbuch!$P$7:$P$506,"&gt;0"))</f>
        <v/>
      </c>
    </row>
    <row r="137">
      <c r="A137" s="13" t="n"/>
      <c r="B137" s="13" t="n"/>
      <c r="C137" s="13" t="n"/>
      <c r="D137" s="10" t="n"/>
      <c r="E137" s="13" t="n"/>
      <c r="F137" s="13" t="n"/>
      <c r="G137" s="17">
        <f>IF(A137="","",COUNTIF(Ausgangsbuch!$D$7:$D$506,A137))</f>
        <v/>
      </c>
      <c r="H137" s="16">
        <f>IF(A137="","",SUMIF(Ausgangsbuch!$D$7:$D$506,A137,Ausgangsbuch!$F$7:$F$506))</f>
        <v/>
      </c>
      <c r="I137" s="16">
        <f>IF(A137="","",SUMIF(Ausgangsbuch!$D$7:$D$506,A137,Ausgangsbuch!$I$7:$I$506))</f>
        <v/>
      </c>
      <c r="J137" s="16">
        <f>IF(A137="","",SUMIF(Ausgangsbuch!$D$7:$D$506,A137,Ausgangsbuch!$N$7:$N$506))</f>
        <v/>
      </c>
      <c r="K137" s="24">
        <f>IF(A137="","",SUMIFS(Ausgangsbuch!$N$7:$N$506,Ausgangsbuch!$D$7:$D$506,A137,Ausgangsbuch!$P$7:$P$506,"&gt;0"))</f>
        <v/>
      </c>
    </row>
    <row r="138">
      <c r="A138" s="13" t="n"/>
      <c r="B138" s="13" t="n"/>
      <c r="C138" s="13" t="n"/>
      <c r="D138" s="10" t="n"/>
      <c r="E138" s="13" t="n"/>
      <c r="F138" s="13" t="n"/>
      <c r="G138" s="17">
        <f>IF(A138="","",COUNTIF(Ausgangsbuch!$D$7:$D$506,A138))</f>
        <v/>
      </c>
      <c r="H138" s="16">
        <f>IF(A138="","",SUMIF(Ausgangsbuch!$D$7:$D$506,A138,Ausgangsbuch!$F$7:$F$506))</f>
        <v/>
      </c>
      <c r="I138" s="16">
        <f>IF(A138="","",SUMIF(Ausgangsbuch!$D$7:$D$506,A138,Ausgangsbuch!$I$7:$I$506))</f>
        <v/>
      </c>
      <c r="J138" s="16">
        <f>IF(A138="","",SUMIF(Ausgangsbuch!$D$7:$D$506,A138,Ausgangsbuch!$N$7:$N$506))</f>
        <v/>
      </c>
      <c r="K138" s="24">
        <f>IF(A138="","",SUMIFS(Ausgangsbuch!$N$7:$N$506,Ausgangsbuch!$D$7:$D$506,A138,Ausgangsbuch!$P$7:$P$506,"&gt;0"))</f>
        <v/>
      </c>
    </row>
    <row r="139">
      <c r="A139" s="13" t="n"/>
      <c r="B139" s="13" t="n"/>
      <c r="C139" s="13" t="n"/>
      <c r="D139" s="10" t="n"/>
      <c r="E139" s="13" t="n"/>
      <c r="F139" s="13" t="n"/>
      <c r="G139" s="17">
        <f>IF(A139="","",COUNTIF(Ausgangsbuch!$D$7:$D$506,A139))</f>
        <v/>
      </c>
      <c r="H139" s="16">
        <f>IF(A139="","",SUMIF(Ausgangsbuch!$D$7:$D$506,A139,Ausgangsbuch!$F$7:$F$506))</f>
        <v/>
      </c>
      <c r="I139" s="16">
        <f>IF(A139="","",SUMIF(Ausgangsbuch!$D$7:$D$506,A139,Ausgangsbuch!$I$7:$I$506))</f>
        <v/>
      </c>
      <c r="J139" s="16">
        <f>IF(A139="","",SUMIF(Ausgangsbuch!$D$7:$D$506,A139,Ausgangsbuch!$N$7:$N$506))</f>
        <v/>
      </c>
      <c r="K139" s="24">
        <f>IF(A139="","",SUMIFS(Ausgangsbuch!$N$7:$N$506,Ausgangsbuch!$D$7:$D$506,A139,Ausgangsbuch!$P$7:$P$506,"&gt;0"))</f>
        <v/>
      </c>
    </row>
    <row r="140">
      <c r="A140" s="13" t="n"/>
      <c r="B140" s="13" t="n"/>
      <c r="C140" s="13" t="n"/>
      <c r="D140" s="10" t="n"/>
      <c r="E140" s="13" t="n"/>
      <c r="F140" s="13" t="n"/>
      <c r="G140" s="17">
        <f>IF(A140="","",COUNTIF(Ausgangsbuch!$D$7:$D$506,A140))</f>
        <v/>
      </c>
      <c r="H140" s="16">
        <f>IF(A140="","",SUMIF(Ausgangsbuch!$D$7:$D$506,A140,Ausgangsbuch!$F$7:$F$506))</f>
        <v/>
      </c>
      <c r="I140" s="16">
        <f>IF(A140="","",SUMIF(Ausgangsbuch!$D$7:$D$506,A140,Ausgangsbuch!$I$7:$I$506))</f>
        <v/>
      </c>
      <c r="J140" s="16">
        <f>IF(A140="","",SUMIF(Ausgangsbuch!$D$7:$D$506,A140,Ausgangsbuch!$N$7:$N$506))</f>
        <v/>
      </c>
      <c r="K140" s="24">
        <f>IF(A140="","",SUMIFS(Ausgangsbuch!$N$7:$N$506,Ausgangsbuch!$D$7:$D$506,A140,Ausgangsbuch!$P$7:$P$506,"&gt;0"))</f>
        <v/>
      </c>
    </row>
    <row r="141">
      <c r="A141" s="13" t="n"/>
      <c r="B141" s="13" t="n"/>
      <c r="C141" s="13" t="n"/>
      <c r="D141" s="10" t="n"/>
      <c r="E141" s="13" t="n"/>
      <c r="F141" s="13" t="n"/>
      <c r="G141" s="17">
        <f>IF(A141="","",COUNTIF(Ausgangsbuch!$D$7:$D$506,A141))</f>
        <v/>
      </c>
      <c r="H141" s="16">
        <f>IF(A141="","",SUMIF(Ausgangsbuch!$D$7:$D$506,A141,Ausgangsbuch!$F$7:$F$506))</f>
        <v/>
      </c>
      <c r="I141" s="16">
        <f>IF(A141="","",SUMIF(Ausgangsbuch!$D$7:$D$506,A141,Ausgangsbuch!$I$7:$I$506))</f>
        <v/>
      </c>
      <c r="J141" s="16">
        <f>IF(A141="","",SUMIF(Ausgangsbuch!$D$7:$D$506,A141,Ausgangsbuch!$N$7:$N$506))</f>
        <v/>
      </c>
      <c r="K141" s="24">
        <f>IF(A141="","",SUMIFS(Ausgangsbuch!$N$7:$N$506,Ausgangsbuch!$D$7:$D$506,A141,Ausgangsbuch!$P$7:$P$506,"&gt;0"))</f>
        <v/>
      </c>
    </row>
    <row r="142">
      <c r="A142" s="13" t="n"/>
      <c r="B142" s="13" t="n"/>
      <c r="C142" s="13" t="n"/>
      <c r="D142" s="10" t="n"/>
      <c r="E142" s="13" t="n"/>
      <c r="F142" s="13" t="n"/>
      <c r="G142" s="17">
        <f>IF(A142="","",COUNTIF(Ausgangsbuch!$D$7:$D$506,A142))</f>
        <v/>
      </c>
      <c r="H142" s="16">
        <f>IF(A142="","",SUMIF(Ausgangsbuch!$D$7:$D$506,A142,Ausgangsbuch!$F$7:$F$506))</f>
        <v/>
      </c>
      <c r="I142" s="16">
        <f>IF(A142="","",SUMIF(Ausgangsbuch!$D$7:$D$506,A142,Ausgangsbuch!$I$7:$I$506))</f>
        <v/>
      </c>
      <c r="J142" s="16">
        <f>IF(A142="","",SUMIF(Ausgangsbuch!$D$7:$D$506,A142,Ausgangsbuch!$N$7:$N$506))</f>
        <v/>
      </c>
      <c r="K142" s="24">
        <f>IF(A142="","",SUMIFS(Ausgangsbuch!$N$7:$N$506,Ausgangsbuch!$D$7:$D$506,A142,Ausgangsbuch!$P$7:$P$506,"&gt;0"))</f>
        <v/>
      </c>
    </row>
    <row r="143">
      <c r="A143" s="13" t="n"/>
      <c r="B143" s="13" t="n"/>
      <c r="C143" s="13" t="n"/>
      <c r="D143" s="10" t="n"/>
      <c r="E143" s="13" t="n"/>
      <c r="F143" s="13" t="n"/>
      <c r="G143" s="17">
        <f>IF(A143="","",COUNTIF(Ausgangsbuch!$D$7:$D$506,A143))</f>
        <v/>
      </c>
      <c r="H143" s="16">
        <f>IF(A143="","",SUMIF(Ausgangsbuch!$D$7:$D$506,A143,Ausgangsbuch!$F$7:$F$506))</f>
        <v/>
      </c>
      <c r="I143" s="16">
        <f>IF(A143="","",SUMIF(Ausgangsbuch!$D$7:$D$506,A143,Ausgangsbuch!$I$7:$I$506))</f>
        <v/>
      </c>
      <c r="J143" s="16">
        <f>IF(A143="","",SUMIF(Ausgangsbuch!$D$7:$D$506,A143,Ausgangsbuch!$N$7:$N$506))</f>
        <v/>
      </c>
      <c r="K143" s="24">
        <f>IF(A143="","",SUMIFS(Ausgangsbuch!$N$7:$N$506,Ausgangsbuch!$D$7:$D$506,A143,Ausgangsbuch!$P$7:$P$506,"&gt;0"))</f>
        <v/>
      </c>
    </row>
    <row r="144">
      <c r="A144" s="13" t="n"/>
      <c r="B144" s="13" t="n"/>
      <c r="C144" s="13" t="n"/>
      <c r="D144" s="10" t="n"/>
      <c r="E144" s="13" t="n"/>
      <c r="F144" s="13" t="n"/>
      <c r="G144" s="17">
        <f>IF(A144="","",COUNTIF(Ausgangsbuch!$D$7:$D$506,A144))</f>
        <v/>
      </c>
      <c r="H144" s="16">
        <f>IF(A144="","",SUMIF(Ausgangsbuch!$D$7:$D$506,A144,Ausgangsbuch!$F$7:$F$506))</f>
        <v/>
      </c>
      <c r="I144" s="16">
        <f>IF(A144="","",SUMIF(Ausgangsbuch!$D$7:$D$506,A144,Ausgangsbuch!$I$7:$I$506))</f>
        <v/>
      </c>
      <c r="J144" s="16">
        <f>IF(A144="","",SUMIF(Ausgangsbuch!$D$7:$D$506,A144,Ausgangsbuch!$N$7:$N$506))</f>
        <v/>
      </c>
      <c r="K144" s="24">
        <f>IF(A144="","",SUMIFS(Ausgangsbuch!$N$7:$N$506,Ausgangsbuch!$D$7:$D$506,A144,Ausgangsbuch!$P$7:$P$506,"&gt;0"))</f>
        <v/>
      </c>
    </row>
    <row r="145">
      <c r="A145" s="13" t="n"/>
      <c r="B145" s="13" t="n"/>
      <c r="C145" s="13" t="n"/>
      <c r="D145" s="10" t="n"/>
      <c r="E145" s="13" t="n"/>
      <c r="F145" s="13" t="n"/>
      <c r="G145" s="17">
        <f>IF(A145="","",COUNTIF(Ausgangsbuch!$D$7:$D$506,A145))</f>
        <v/>
      </c>
      <c r="H145" s="16">
        <f>IF(A145="","",SUMIF(Ausgangsbuch!$D$7:$D$506,A145,Ausgangsbuch!$F$7:$F$506))</f>
        <v/>
      </c>
      <c r="I145" s="16">
        <f>IF(A145="","",SUMIF(Ausgangsbuch!$D$7:$D$506,A145,Ausgangsbuch!$I$7:$I$506))</f>
        <v/>
      </c>
      <c r="J145" s="16">
        <f>IF(A145="","",SUMIF(Ausgangsbuch!$D$7:$D$506,A145,Ausgangsbuch!$N$7:$N$506))</f>
        <v/>
      </c>
      <c r="K145" s="24">
        <f>IF(A145="","",SUMIFS(Ausgangsbuch!$N$7:$N$506,Ausgangsbuch!$D$7:$D$506,A145,Ausgangsbuch!$P$7:$P$506,"&gt;0"))</f>
        <v/>
      </c>
    </row>
    <row r="146">
      <c r="A146" s="13" t="n"/>
      <c r="B146" s="13" t="n"/>
      <c r="C146" s="13" t="n"/>
      <c r="D146" s="10" t="n"/>
      <c r="E146" s="13" t="n"/>
      <c r="F146" s="13" t="n"/>
      <c r="G146" s="17">
        <f>IF(A146="","",COUNTIF(Ausgangsbuch!$D$7:$D$506,A146))</f>
        <v/>
      </c>
      <c r="H146" s="16">
        <f>IF(A146="","",SUMIF(Ausgangsbuch!$D$7:$D$506,A146,Ausgangsbuch!$F$7:$F$506))</f>
        <v/>
      </c>
      <c r="I146" s="16">
        <f>IF(A146="","",SUMIF(Ausgangsbuch!$D$7:$D$506,A146,Ausgangsbuch!$I$7:$I$506))</f>
        <v/>
      </c>
      <c r="J146" s="16">
        <f>IF(A146="","",SUMIF(Ausgangsbuch!$D$7:$D$506,A146,Ausgangsbuch!$N$7:$N$506))</f>
        <v/>
      </c>
      <c r="K146" s="24">
        <f>IF(A146="","",SUMIFS(Ausgangsbuch!$N$7:$N$506,Ausgangsbuch!$D$7:$D$506,A146,Ausgangsbuch!$P$7:$P$506,"&gt;0"))</f>
        <v/>
      </c>
    </row>
    <row r="147">
      <c r="A147" s="13" t="n"/>
      <c r="B147" s="13" t="n"/>
      <c r="C147" s="13" t="n"/>
      <c r="D147" s="10" t="n"/>
      <c r="E147" s="13" t="n"/>
      <c r="F147" s="13" t="n"/>
      <c r="G147" s="17">
        <f>IF(A147="","",COUNTIF(Ausgangsbuch!$D$7:$D$506,A147))</f>
        <v/>
      </c>
      <c r="H147" s="16">
        <f>IF(A147="","",SUMIF(Ausgangsbuch!$D$7:$D$506,A147,Ausgangsbuch!$F$7:$F$506))</f>
        <v/>
      </c>
      <c r="I147" s="16">
        <f>IF(A147="","",SUMIF(Ausgangsbuch!$D$7:$D$506,A147,Ausgangsbuch!$I$7:$I$506))</f>
        <v/>
      </c>
      <c r="J147" s="16">
        <f>IF(A147="","",SUMIF(Ausgangsbuch!$D$7:$D$506,A147,Ausgangsbuch!$N$7:$N$506))</f>
        <v/>
      </c>
      <c r="K147" s="24">
        <f>IF(A147="","",SUMIFS(Ausgangsbuch!$N$7:$N$506,Ausgangsbuch!$D$7:$D$506,A147,Ausgangsbuch!$P$7:$P$506,"&gt;0"))</f>
        <v/>
      </c>
    </row>
    <row r="148">
      <c r="A148" s="13" t="n"/>
      <c r="B148" s="13" t="n"/>
      <c r="C148" s="13" t="n"/>
      <c r="D148" s="10" t="n"/>
      <c r="E148" s="13" t="n"/>
      <c r="F148" s="13" t="n"/>
      <c r="G148" s="17">
        <f>IF(A148="","",COUNTIF(Ausgangsbuch!$D$7:$D$506,A148))</f>
        <v/>
      </c>
      <c r="H148" s="16">
        <f>IF(A148="","",SUMIF(Ausgangsbuch!$D$7:$D$506,A148,Ausgangsbuch!$F$7:$F$506))</f>
        <v/>
      </c>
      <c r="I148" s="16">
        <f>IF(A148="","",SUMIF(Ausgangsbuch!$D$7:$D$506,A148,Ausgangsbuch!$I$7:$I$506))</f>
        <v/>
      </c>
      <c r="J148" s="16">
        <f>IF(A148="","",SUMIF(Ausgangsbuch!$D$7:$D$506,A148,Ausgangsbuch!$N$7:$N$506))</f>
        <v/>
      </c>
      <c r="K148" s="24">
        <f>IF(A148="","",SUMIFS(Ausgangsbuch!$N$7:$N$506,Ausgangsbuch!$D$7:$D$506,A148,Ausgangsbuch!$P$7:$P$506,"&gt;0"))</f>
        <v/>
      </c>
    </row>
    <row r="149">
      <c r="A149" s="13" t="n"/>
      <c r="B149" s="13" t="n"/>
      <c r="C149" s="13" t="n"/>
      <c r="D149" s="10" t="n"/>
      <c r="E149" s="13" t="n"/>
      <c r="F149" s="13" t="n"/>
      <c r="G149" s="17">
        <f>IF(A149="","",COUNTIF(Ausgangsbuch!$D$7:$D$506,A149))</f>
        <v/>
      </c>
      <c r="H149" s="16">
        <f>IF(A149="","",SUMIF(Ausgangsbuch!$D$7:$D$506,A149,Ausgangsbuch!$F$7:$F$506))</f>
        <v/>
      </c>
      <c r="I149" s="16">
        <f>IF(A149="","",SUMIF(Ausgangsbuch!$D$7:$D$506,A149,Ausgangsbuch!$I$7:$I$506))</f>
        <v/>
      </c>
      <c r="J149" s="16">
        <f>IF(A149="","",SUMIF(Ausgangsbuch!$D$7:$D$506,A149,Ausgangsbuch!$N$7:$N$506))</f>
        <v/>
      </c>
      <c r="K149" s="24">
        <f>IF(A149="","",SUMIFS(Ausgangsbuch!$N$7:$N$506,Ausgangsbuch!$D$7:$D$506,A149,Ausgangsbuch!$P$7:$P$506,"&gt;0"))</f>
        <v/>
      </c>
    </row>
    <row r="150">
      <c r="A150" s="13" t="n"/>
      <c r="B150" s="13" t="n"/>
      <c r="C150" s="13" t="n"/>
      <c r="D150" s="10" t="n"/>
      <c r="E150" s="13" t="n"/>
      <c r="F150" s="13" t="n"/>
      <c r="G150" s="17">
        <f>IF(A150="","",COUNTIF(Ausgangsbuch!$D$7:$D$506,A150))</f>
        <v/>
      </c>
      <c r="H150" s="16">
        <f>IF(A150="","",SUMIF(Ausgangsbuch!$D$7:$D$506,A150,Ausgangsbuch!$F$7:$F$506))</f>
        <v/>
      </c>
      <c r="I150" s="16">
        <f>IF(A150="","",SUMIF(Ausgangsbuch!$D$7:$D$506,A150,Ausgangsbuch!$I$7:$I$506))</f>
        <v/>
      </c>
      <c r="J150" s="16">
        <f>IF(A150="","",SUMIF(Ausgangsbuch!$D$7:$D$506,A150,Ausgangsbuch!$N$7:$N$506))</f>
        <v/>
      </c>
      <c r="K150" s="24">
        <f>IF(A150="","",SUMIFS(Ausgangsbuch!$N$7:$N$506,Ausgangsbuch!$D$7:$D$506,A150,Ausgangsbuch!$P$7:$P$506,"&gt;0"))</f>
        <v/>
      </c>
    </row>
    <row r="151">
      <c r="A151" s="13" t="n"/>
      <c r="B151" s="13" t="n"/>
      <c r="C151" s="13" t="n"/>
      <c r="D151" s="10" t="n"/>
      <c r="E151" s="13" t="n"/>
      <c r="F151" s="13" t="n"/>
      <c r="G151" s="17">
        <f>IF(A151="","",COUNTIF(Ausgangsbuch!$D$7:$D$506,A151))</f>
        <v/>
      </c>
      <c r="H151" s="16">
        <f>IF(A151="","",SUMIF(Ausgangsbuch!$D$7:$D$506,A151,Ausgangsbuch!$F$7:$F$506))</f>
        <v/>
      </c>
      <c r="I151" s="16">
        <f>IF(A151="","",SUMIF(Ausgangsbuch!$D$7:$D$506,A151,Ausgangsbuch!$I$7:$I$506))</f>
        <v/>
      </c>
      <c r="J151" s="16">
        <f>IF(A151="","",SUMIF(Ausgangsbuch!$D$7:$D$506,A151,Ausgangsbuch!$N$7:$N$506))</f>
        <v/>
      </c>
      <c r="K151" s="24">
        <f>IF(A151="","",SUMIFS(Ausgangsbuch!$N$7:$N$506,Ausgangsbuch!$D$7:$D$506,A151,Ausgangsbuch!$P$7:$P$506,"&gt;0"))</f>
        <v/>
      </c>
    </row>
    <row r="152">
      <c r="A152" s="13" t="n"/>
      <c r="B152" s="13" t="n"/>
      <c r="C152" s="13" t="n"/>
      <c r="D152" s="10" t="n"/>
      <c r="E152" s="13" t="n"/>
      <c r="F152" s="13" t="n"/>
      <c r="G152" s="17">
        <f>IF(A152="","",COUNTIF(Ausgangsbuch!$D$7:$D$506,A152))</f>
        <v/>
      </c>
      <c r="H152" s="16">
        <f>IF(A152="","",SUMIF(Ausgangsbuch!$D$7:$D$506,A152,Ausgangsbuch!$F$7:$F$506))</f>
        <v/>
      </c>
      <c r="I152" s="16">
        <f>IF(A152="","",SUMIF(Ausgangsbuch!$D$7:$D$506,A152,Ausgangsbuch!$I$7:$I$506))</f>
        <v/>
      </c>
      <c r="J152" s="16">
        <f>IF(A152="","",SUMIF(Ausgangsbuch!$D$7:$D$506,A152,Ausgangsbuch!$N$7:$N$506))</f>
        <v/>
      </c>
      <c r="K152" s="24">
        <f>IF(A152="","",SUMIFS(Ausgangsbuch!$N$7:$N$506,Ausgangsbuch!$D$7:$D$506,A152,Ausgangsbuch!$P$7:$P$506,"&gt;0"))</f>
        <v/>
      </c>
    </row>
    <row r="153">
      <c r="A153" s="13" t="n"/>
      <c r="B153" s="13" t="n"/>
      <c r="C153" s="13" t="n"/>
      <c r="D153" s="10" t="n"/>
      <c r="E153" s="13" t="n"/>
      <c r="F153" s="13" t="n"/>
      <c r="G153" s="17">
        <f>IF(A153="","",COUNTIF(Ausgangsbuch!$D$7:$D$506,A153))</f>
        <v/>
      </c>
      <c r="H153" s="16">
        <f>IF(A153="","",SUMIF(Ausgangsbuch!$D$7:$D$506,A153,Ausgangsbuch!$F$7:$F$506))</f>
        <v/>
      </c>
      <c r="I153" s="16">
        <f>IF(A153="","",SUMIF(Ausgangsbuch!$D$7:$D$506,A153,Ausgangsbuch!$I$7:$I$506))</f>
        <v/>
      </c>
      <c r="J153" s="16">
        <f>IF(A153="","",SUMIF(Ausgangsbuch!$D$7:$D$506,A153,Ausgangsbuch!$N$7:$N$506))</f>
        <v/>
      </c>
      <c r="K153" s="24">
        <f>IF(A153="","",SUMIFS(Ausgangsbuch!$N$7:$N$506,Ausgangsbuch!$D$7:$D$506,A153,Ausgangsbuch!$P$7:$P$506,"&gt;0"))</f>
        <v/>
      </c>
    </row>
    <row r="154">
      <c r="A154" s="13" t="n"/>
      <c r="B154" s="13" t="n"/>
      <c r="C154" s="13" t="n"/>
      <c r="D154" s="10" t="n"/>
      <c r="E154" s="13" t="n"/>
      <c r="F154" s="13" t="n"/>
      <c r="G154" s="17">
        <f>IF(A154="","",COUNTIF(Ausgangsbuch!$D$7:$D$506,A154))</f>
        <v/>
      </c>
      <c r="H154" s="16">
        <f>IF(A154="","",SUMIF(Ausgangsbuch!$D$7:$D$506,A154,Ausgangsbuch!$F$7:$F$506))</f>
        <v/>
      </c>
      <c r="I154" s="16">
        <f>IF(A154="","",SUMIF(Ausgangsbuch!$D$7:$D$506,A154,Ausgangsbuch!$I$7:$I$506))</f>
        <v/>
      </c>
      <c r="J154" s="16">
        <f>IF(A154="","",SUMIF(Ausgangsbuch!$D$7:$D$506,A154,Ausgangsbuch!$N$7:$N$506))</f>
        <v/>
      </c>
      <c r="K154" s="24">
        <f>IF(A154="","",SUMIFS(Ausgangsbuch!$N$7:$N$506,Ausgangsbuch!$D$7:$D$506,A154,Ausgangsbuch!$P$7:$P$506,"&gt;0"))</f>
        <v/>
      </c>
    </row>
    <row r="155">
      <c r="A155" s="13" t="n"/>
      <c r="B155" s="13" t="n"/>
      <c r="C155" s="13" t="n"/>
      <c r="D155" s="10" t="n"/>
      <c r="E155" s="13" t="n"/>
      <c r="F155" s="13" t="n"/>
      <c r="G155" s="17">
        <f>IF(A155="","",COUNTIF(Ausgangsbuch!$D$7:$D$506,A155))</f>
        <v/>
      </c>
      <c r="H155" s="16">
        <f>IF(A155="","",SUMIF(Ausgangsbuch!$D$7:$D$506,A155,Ausgangsbuch!$F$7:$F$506))</f>
        <v/>
      </c>
      <c r="I155" s="16">
        <f>IF(A155="","",SUMIF(Ausgangsbuch!$D$7:$D$506,A155,Ausgangsbuch!$I$7:$I$506))</f>
        <v/>
      </c>
      <c r="J155" s="16">
        <f>IF(A155="","",SUMIF(Ausgangsbuch!$D$7:$D$506,A155,Ausgangsbuch!$N$7:$N$506))</f>
        <v/>
      </c>
      <c r="K155" s="24">
        <f>IF(A155="","",SUMIFS(Ausgangsbuch!$N$7:$N$506,Ausgangsbuch!$D$7:$D$506,A155,Ausgangsbuch!$P$7:$P$506,"&gt;0"))</f>
        <v/>
      </c>
    </row>
    <row r="156">
      <c r="A156" s="13" t="n"/>
      <c r="B156" s="13" t="n"/>
      <c r="C156" s="13" t="n"/>
      <c r="D156" s="10" t="n"/>
      <c r="E156" s="13" t="n"/>
      <c r="F156" s="13" t="n"/>
      <c r="G156" s="17">
        <f>IF(A156="","",COUNTIF(Ausgangsbuch!$D$7:$D$506,A156))</f>
        <v/>
      </c>
      <c r="H156" s="16">
        <f>IF(A156="","",SUMIF(Ausgangsbuch!$D$7:$D$506,A156,Ausgangsbuch!$F$7:$F$506))</f>
        <v/>
      </c>
      <c r="I156" s="16">
        <f>IF(A156="","",SUMIF(Ausgangsbuch!$D$7:$D$506,A156,Ausgangsbuch!$I$7:$I$506))</f>
        <v/>
      </c>
      <c r="J156" s="16">
        <f>IF(A156="","",SUMIF(Ausgangsbuch!$D$7:$D$506,A156,Ausgangsbuch!$N$7:$N$506))</f>
        <v/>
      </c>
      <c r="K156" s="24">
        <f>IF(A156="","",SUMIFS(Ausgangsbuch!$N$7:$N$506,Ausgangsbuch!$D$7:$D$506,A156,Ausgangsbuch!$P$7:$P$506,"&gt;0"))</f>
        <v/>
      </c>
    </row>
    <row r="157">
      <c r="A157" s="13" t="n"/>
      <c r="B157" s="13" t="n"/>
      <c r="C157" s="13" t="n"/>
      <c r="D157" s="10" t="n"/>
      <c r="E157" s="13" t="n"/>
      <c r="F157" s="13" t="n"/>
      <c r="G157" s="17">
        <f>IF(A157="","",COUNTIF(Ausgangsbuch!$D$7:$D$506,A157))</f>
        <v/>
      </c>
      <c r="H157" s="16">
        <f>IF(A157="","",SUMIF(Ausgangsbuch!$D$7:$D$506,A157,Ausgangsbuch!$F$7:$F$506))</f>
        <v/>
      </c>
      <c r="I157" s="16">
        <f>IF(A157="","",SUMIF(Ausgangsbuch!$D$7:$D$506,A157,Ausgangsbuch!$I$7:$I$506))</f>
        <v/>
      </c>
      <c r="J157" s="16">
        <f>IF(A157="","",SUMIF(Ausgangsbuch!$D$7:$D$506,A157,Ausgangsbuch!$N$7:$N$506))</f>
        <v/>
      </c>
      <c r="K157" s="24">
        <f>IF(A157="","",SUMIFS(Ausgangsbuch!$N$7:$N$506,Ausgangsbuch!$D$7:$D$506,A157,Ausgangsbuch!$P$7:$P$506,"&gt;0"))</f>
        <v/>
      </c>
    </row>
    <row r="158">
      <c r="A158" s="13" t="n"/>
      <c r="B158" s="13" t="n"/>
      <c r="C158" s="13" t="n"/>
      <c r="D158" s="10" t="n"/>
      <c r="E158" s="13" t="n"/>
      <c r="F158" s="13" t="n"/>
      <c r="G158" s="17">
        <f>IF(A158="","",COUNTIF(Ausgangsbuch!$D$7:$D$506,A158))</f>
        <v/>
      </c>
      <c r="H158" s="16">
        <f>IF(A158="","",SUMIF(Ausgangsbuch!$D$7:$D$506,A158,Ausgangsbuch!$F$7:$F$506))</f>
        <v/>
      </c>
      <c r="I158" s="16">
        <f>IF(A158="","",SUMIF(Ausgangsbuch!$D$7:$D$506,A158,Ausgangsbuch!$I$7:$I$506))</f>
        <v/>
      </c>
      <c r="J158" s="16">
        <f>IF(A158="","",SUMIF(Ausgangsbuch!$D$7:$D$506,A158,Ausgangsbuch!$N$7:$N$506))</f>
        <v/>
      </c>
      <c r="K158" s="24">
        <f>IF(A158="","",SUMIFS(Ausgangsbuch!$N$7:$N$506,Ausgangsbuch!$D$7:$D$506,A158,Ausgangsbuch!$P$7:$P$506,"&gt;0"))</f>
        <v/>
      </c>
    </row>
    <row r="159">
      <c r="A159" s="13" t="n"/>
      <c r="B159" s="13" t="n"/>
      <c r="C159" s="13" t="n"/>
      <c r="D159" s="10" t="n"/>
      <c r="E159" s="13" t="n"/>
      <c r="F159" s="13" t="n"/>
      <c r="G159" s="17">
        <f>IF(A159="","",COUNTIF(Ausgangsbuch!$D$7:$D$506,A159))</f>
        <v/>
      </c>
      <c r="H159" s="16">
        <f>IF(A159="","",SUMIF(Ausgangsbuch!$D$7:$D$506,A159,Ausgangsbuch!$F$7:$F$506))</f>
        <v/>
      </c>
      <c r="I159" s="16">
        <f>IF(A159="","",SUMIF(Ausgangsbuch!$D$7:$D$506,A159,Ausgangsbuch!$I$7:$I$506))</f>
        <v/>
      </c>
      <c r="J159" s="16">
        <f>IF(A159="","",SUMIF(Ausgangsbuch!$D$7:$D$506,A159,Ausgangsbuch!$N$7:$N$506))</f>
        <v/>
      </c>
      <c r="K159" s="24">
        <f>IF(A159="","",SUMIFS(Ausgangsbuch!$N$7:$N$506,Ausgangsbuch!$D$7:$D$506,A159,Ausgangsbuch!$P$7:$P$506,"&gt;0"))</f>
        <v/>
      </c>
    </row>
    <row r="160">
      <c r="A160" s="13" t="n"/>
      <c r="B160" s="13" t="n"/>
      <c r="C160" s="13" t="n"/>
      <c r="D160" s="10" t="n"/>
      <c r="E160" s="13" t="n"/>
      <c r="F160" s="13" t="n"/>
      <c r="G160" s="17">
        <f>IF(A160="","",COUNTIF(Ausgangsbuch!$D$7:$D$506,A160))</f>
        <v/>
      </c>
      <c r="H160" s="16">
        <f>IF(A160="","",SUMIF(Ausgangsbuch!$D$7:$D$506,A160,Ausgangsbuch!$F$7:$F$506))</f>
        <v/>
      </c>
      <c r="I160" s="16">
        <f>IF(A160="","",SUMIF(Ausgangsbuch!$D$7:$D$506,A160,Ausgangsbuch!$I$7:$I$506))</f>
        <v/>
      </c>
      <c r="J160" s="16">
        <f>IF(A160="","",SUMIF(Ausgangsbuch!$D$7:$D$506,A160,Ausgangsbuch!$N$7:$N$506))</f>
        <v/>
      </c>
      <c r="K160" s="24">
        <f>IF(A160="","",SUMIFS(Ausgangsbuch!$N$7:$N$506,Ausgangsbuch!$D$7:$D$506,A160,Ausgangsbuch!$P$7:$P$506,"&gt;0"))</f>
        <v/>
      </c>
    </row>
    <row r="161">
      <c r="A161" s="13" t="n"/>
      <c r="B161" s="13" t="n"/>
      <c r="C161" s="13" t="n"/>
      <c r="D161" s="10" t="n"/>
      <c r="E161" s="13" t="n"/>
      <c r="F161" s="13" t="n"/>
      <c r="G161" s="17">
        <f>IF(A161="","",COUNTIF(Ausgangsbuch!$D$7:$D$506,A161))</f>
        <v/>
      </c>
      <c r="H161" s="16">
        <f>IF(A161="","",SUMIF(Ausgangsbuch!$D$7:$D$506,A161,Ausgangsbuch!$F$7:$F$506))</f>
        <v/>
      </c>
      <c r="I161" s="16">
        <f>IF(A161="","",SUMIF(Ausgangsbuch!$D$7:$D$506,A161,Ausgangsbuch!$I$7:$I$506))</f>
        <v/>
      </c>
      <c r="J161" s="16">
        <f>IF(A161="","",SUMIF(Ausgangsbuch!$D$7:$D$506,A161,Ausgangsbuch!$N$7:$N$506))</f>
        <v/>
      </c>
      <c r="K161" s="24">
        <f>IF(A161="","",SUMIFS(Ausgangsbuch!$N$7:$N$506,Ausgangsbuch!$D$7:$D$506,A161,Ausgangsbuch!$P$7:$P$506,"&gt;0"))</f>
        <v/>
      </c>
    </row>
    <row r="162">
      <c r="A162" s="13" t="n"/>
      <c r="B162" s="13" t="n"/>
      <c r="C162" s="13" t="n"/>
      <c r="D162" s="10" t="n"/>
      <c r="E162" s="13" t="n"/>
      <c r="F162" s="13" t="n"/>
      <c r="G162" s="17">
        <f>IF(A162="","",COUNTIF(Ausgangsbuch!$D$7:$D$506,A162))</f>
        <v/>
      </c>
      <c r="H162" s="16">
        <f>IF(A162="","",SUMIF(Ausgangsbuch!$D$7:$D$506,A162,Ausgangsbuch!$F$7:$F$506))</f>
        <v/>
      </c>
      <c r="I162" s="16">
        <f>IF(A162="","",SUMIF(Ausgangsbuch!$D$7:$D$506,A162,Ausgangsbuch!$I$7:$I$506))</f>
        <v/>
      </c>
      <c r="J162" s="16">
        <f>IF(A162="","",SUMIF(Ausgangsbuch!$D$7:$D$506,A162,Ausgangsbuch!$N$7:$N$506))</f>
        <v/>
      </c>
      <c r="K162" s="24">
        <f>IF(A162="","",SUMIFS(Ausgangsbuch!$N$7:$N$506,Ausgangsbuch!$D$7:$D$506,A162,Ausgangsbuch!$P$7:$P$506,"&gt;0"))</f>
        <v/>
      </c>
    </row>
    <row r="163">
      <c r="A163" s="13" t="n"/>
      <c r="B163" s="13" t="n"/>
      <c r="C163" s="13" t="n"/>
      <c r="D163" s="10" t="n"/>
      <c r="E163" s="13" t="n"/>
      <c r="F163" s="13" t="n"/>
      <c r="G163" s="17">
        <f>IF(A163="","",COUNTIF(Ausgangsbuch!$D$7:$D$506,A163))</f>
        <v/>
      </c>
      <c r="H163" s="16">
        <f>IF(A163="","",SUMIF(Ausgangsbuch!$D$7:$D$506,A163,Ausgangsbuch!$F$7:$F$506))</f>
        <v/>
      </c>
      <c r="I163" s="16">
        <f>IF(A163="","",SUMIF(Ausgangsbuch!$D$7:$D$506,A163,Ausgangsbuch!$I$7:$I$506))</f>
        <v/>
      </c>
      <c r="J163" s="16">
        <f>IF(A163="","",SUMIF(Ausgangsbuch!$D$7:$D$506,A163,Ausgangsbuch!$N$7:$N$506))</f>
        <v/>
      </c>
      <c r="K163" s="24">
        <f>IF(A163="","",SUMIFS(Ausgangsbuch!$N$7:$N$506,Ausgangsbuch!$D$7:$D$506,A163,Ausgangsbuch!$P$7:$P$506,"&gt;0"))</f>
        <v/>
      </c>
    </row>
    <row r="164">
      <c r="A164" s="13" t="n"/>
      <c r="B164" s="13" t="n"/>
      <c r="C164" s="13" t="n"/>
      <c r="D164" s="10" t="n"/>
      <c r="E164" s="13" t="n"/>
      <c r="F164" s="13" t="n"/>
      <c r="G164" s="17">
        <f>IF(A164="","",COUNTIF(Ausgangsbuch!$D$7:$D$506,A164))</f>
        <v/>
      </c>
      <c r="H164" s="16">
        <f>IF(A164="","",SUMIF(Ausgangsbuch!$D$7:$D$506,A164,Ausgangsbuch!$F$7:$F$506))</f>
        <v/>
      </c>
      <c r="I164" s="16">
        <f>IF(A164="","",SUMIF(Ausgangsbuch!$D$7:$D$506,A164,Ausgangsbuch!$I$7:$I$506))</f>
        <v/>
      </c>
      <c r="J164" s="16">
        <f>IF(A164="","",SUMIF(Ausgangsbuch!$D$7:$D$506,A164,Ausgangsbuch!$N$7:$N$506))</f>
        <v/>
      </c>
      <c r="K164" s="24">
        <f>IF(A164="","",SUMIFS(Ausgangsbuch!$N$7:$N$506,Ausgangsbuch!$D$7:$D$506,A164,Ausgangsbuch!$P$7:$P$506,"&gt;0"))</f>
        <v/>
      </c>
    </row>
    <row r="165">
      <c r="A165" s="13" t="n"/>
      <c r="B165" s="13" t="n"/>
      <c r="C165" s="13" t="n"/>
      <c r="D165" s="10" t="n"/>
      <c r="E165" s="13" t="n"/>
      <c r="F165" s="13" t="n"/>
      <c r="G165" s="17">
        <f>IF(A165="","",COUNTIF(Ausgangsbuch!$D$7:$D$506,A165))</f>
        <v/>
      </c>
      <c r="H165" s="16">
        <f>IF(A165="","",SUMIF(Ausgangsbuch!$D$7:$D$506,A165,Ausgangsbuch!$F$7:$F$506))</f>
        <v/>
      </c>
      <c r="I165" s="16">
        <f>IF(A165="","",SUMIF(Ausgangsbuch!$D$7:$D$506,A165,Ausgangsbuch!$I$7:$I$506))</f>
        <v/>
      </c>
      <c r="J165" s="16">
        <f>IF(A165="","",SUMIF(Ausgangsbuch!$D$7:$D$506,A165,Ausgangsbuch!$N$7:$N$506))</f>
        <v/>
      </c>
      <c r="K165" s="24">
        <f>IF(A165="","",SUMIFS(Ausgangsbuch!$N$7:$N$506,Ausgangsbuch!$D$7:$D$506,A165,Ausgangsbuch!$P$7:$P$506,"&gt;0"))</f>
        <v/>
      </c>
    </row>
    <row r="166">
      <c r="A166" s="13" t="n"/>
      <c r="B166" s="13" t="n"/>
      <c r="C166" s="13" t="n"/>
      <c r="D166" s="10" t="n"/>
      <c r="E166" s="13" t="n"/>
      <c r="F166" s="13" t="n"/>
      <c r="G166" s="17">
        <f>IF(A166="","",COUNTIF(Ausgangsbuch!$D$7:$D$506,A166))</f>
        <v/>
      </c>
      <c r="H166" s="16">
        <f>IF(A166="","",SUMIF(Ausgangsbuch!$D$7:$D$506,A166,Ausgangsbuch!$F$7:$F$506))</f>
        <v/>
      </c>
      <c r="I166" s="16">
        <f>IF(A166="","",SUMIF(Ausgangsbuch!$D$7:$D$506,A166,Ausgangsbuch!$I$7:$I$506))</f>
        <v/>
      </c>
      <c r="J166" s="16">
        <f>IF(A166="","",SUMIF(Ausgangsbuch!$D$7:$D$506,A166,Ausgangsbuch!$N$7:$N$506))</f>
        <v/>
      </c>
      <c r="K166" s="24">
        <f>IF(A166="","",SUMIFS(Ausgangsbuch!$N$7:$N$506,Ausgangsbuch!$D$7:$D$506,A166,Ausgangsbuch!$P$7:$P$506,"&gt;0"))</f>
        <v/>
      </c>
    </row>
    <row r="167">
      <c r="A167" s="13" t="n"/>
      <c r="B167" s="13" t="n"/>
      <c r="C167" s="13" t="n"/>
      <c r="D167" s="10" t="n"/>
      <c r="E167" s="13" t="n"/>
      <c r="F167" s="13" t="n"/>
      <c r="G167" s="17">
        <f>IF(A167="","",COUNTIF(Ausgangsbuch!$D$7:$D$506,A167))</f>
        <v/>
      </c>
      <c r="H167" s="16">
        <f>IF(A167="","",SUMIF(Ausgangsbuch!$D$7:$D$506,A167,Ausgangsbuch!$F$7:$F$506))</f>
        <v/>
      </c>
      <c r="I167" s="16">
        <f>IF(A167="","",SUMIF(Ausgangsbuch!$D$7:$D$506,A167,Ausgangsbuch!$I$7:$I$506))</f>
        <v/>
      </c>
      <c r="J167" s="16">
        <f>IF(A167="","",SUMIF(Ausgangsbuch!$D$7:$D$506,A167,Ausgangsbuch!$N$7:$N$506))</f>
        <v/>
      </c>
      <c r="K167" s="24">
        <f>IF(A167="","",SUMIFS(Ausgangsbuch!$N$7:$N$506,Ausgangsbuch!$D$7:$D$506,A167,Ausgangsbuch!$P$7:$P$506,"&gt;0"))</f>
        <v/>
      </c>
    </row>
    <row r="168">
      <c r="A168" s="13" t="n"/>
      <c r="B168" s="13" t="n"/>
      <c r="C168" s="13" t="n"/>
      <c r="D168" s="10" t="n"/>
      <c r="E168" s="13" t="n"/>
      <c r="F168" s="13" t="n"/>
      <c r="G168" s="17">
        <f>IF(A168="","",COUNTIF(Ausgangsbuch!$D$7:$D$506,A168))</f>
        <v/>
      </c>
      <c r="H168" s="16">
        <f>IF(A168="","",SUMIF(Ausgangsbuch!$D$7:$D$506,A168,Ausgangsbuch!$F$7:$F$506))</f>
        <v/>
      </c>
      <c r="I168" s="16">
        <f>IF(A168="","",SUMIF(Ausgangsbuch!$D$7:$D$506,A168,Ausgangsbuch!$I$7:$I$506))</f>
        <v/>
      </c>
      <c r="J168" s="16">
        <f>IF(A168="","",SUMIF(Ausgangsbuch!$D$7:$D$506,A168,Ausgangsbuch!$N$7:$N$506))</f>
        <v/>
      </c>
      <c r="K168" s="24">
        <f>IF(A168="","",SUMIFS(Ausgangsbuch!$N$7:$N$506,Ausgangsbuch!$D$7:$D$506,A168,Ausgangsbuch!$P$7:$P$506,"&gt;0"))</f>
        <v/>
      </c>
    </row>
    <row r="169">
      <c r="A169" s="13" t="n"/>
      <c r="B169" s="13" t="n"/>
      <c r="C169" s="13" t="n"/>
      <c r="D169" s="10" t="n"/>
      <c r="E169" s="13" t="n"/>
      <c r="F169" s="13" t="n"/>
      <c r="G169" s="17">
        <f>IF(A169="","",COUNTIF(Ausgangsbuch!$D$7:$D$506,A169))</f>
        <v/>
      </c>
      <c r="H169" s="16">
        <f>IF(A169="","",SUMIF(Ausgangsbuch!$D$7:$D$506,A169,Ausgangsbuch!$F$7:$F$506))</f>
        <v/>
      </c>
      <c r="I169" s="16">
        <f>IF(A169="","",SUMIF(Ausgangsbuch!$D$7:$D$506,A169,Ausgangsbuch!$I$7:$I$506))</f>
        <v/>
      </c>
      <c r="J169" s="16">
        <f>IF(A169="","",SUMIF(Ausgangsbuch!$D$7:$D$506,A169,Ausgangsbuch!$N$7:$N$506))</f>
        <v/>
      </c>
      <c r="K169" s="24">
        <f>IF(A169="","",SUMIFS(Ausgangsbuch!$N$7:$N$506,Ausgangsbuch!$D$7:$D$506,A169,Ausgangsbuch!$P$7:$P$506,"&gt;0"))</f>
        <v/>
      </c>
    </row>
    <row r="170">
      <c r="A170" s="13" t="n"/>
      <c r="B170" s="13" t="n"/>
      <c r="C170" s="13" t="n"/>
      <c r="D170" s="10" t="n"/>
      <c r="E170" s="13" t="n"/>
      <c r="F170" s="13" t="n"/>
      <c r="G170" s="17">
        <f>IF(A170="","",COUNTIF(Ausgangsbuch!$D$7:$D$506,A170))</f>
        <v/>
      </c>
      <c r="H170" s="16">
        <f>IF(A170="","",SUMIF(Ausgangsbuch!$D$7:$D$506,A170,Ausgangsbuch!$F$7:$F$506))</f>
        <v/>
      </c>
      <c r="I170" s="16">
        <f>IF(A170="","",SUMIF(Ausgangsbuch!$D$7:$D$506,A170,Ausgangsbuch!$I$7:$I$506))</f>
        <v/>
      </c>
      <c r="J170" s="16">
        <f>IF(A170="","",SUMIF(Ausgangsbuch!$D$7:$D$506,A170,Ausgangsbuch!$N$7:$N$506))</f>
        <v/>
      </c>
      <c r="K170" s="24">
        <f>IF(A170="","",SUMIFS(Ausgangsbuch!$N$7:$N$506,Ausgangsbuch!$D$7:$D$506,A170,Ausgangsbuch!$P$7:$P$506,"&gt;0"))</f>
        <v/>
      </c>
    </row>
    <row r="171">
      <c r="A171" s="13" t="n"/>
      <c r="B171" s="13" t="n"/>
      <c r="C171" s="13" t="n"/>
      <c r="D171" s="10" t="n"/>
      <c r="E171" s="13" t="n"/>
      <c r="F171" s="13" t="n"/>
      <c r="G171" s="17">
        <f>IF(A171="","",COUNTIF(Ausgangsbuch!$D$7:$D$506,A171))</f>
        <v/>
      </c>
      <c r="H171" s="16">
        <f>IF(A171="","",SUMIF(Ausgangsbuch!$D$7:$D$506,A171,Ausgangsbuch!$F$7:$F$506))</f>
        <v/>
      </c>
      <c r="I171" s="16">
        <f>IF(A171="","",SUMIF(Ausgangsbuch!$D$7:$D$506,A171,Ausgangsbuch!$I$7:$I$506))</f>
        <v/>
      </c>
      <c r="J171" s="16">
        <f>IF(A171="","",SUMIF(Ausgangsbuch!$D$7:$D$506,A171,Ausgangsbuch!$N$7:$N$506))</f>
        <v/>
      </c>
      <c r="K171" s="24">
        <f>IF(A171="","",SUMIFS(Ausgangsbuch!$N$7:$N$506,Ausgangsbuch!$D$7:$D$506,A171,Ausgangsbuch!$P$7:$P$506,"&gt;0"))</f>
        <v/>
      </c>
    </row>
    <row r="172">
      <c r="A172" s="13" t="n"/>
      <c r="B172" s="13" t="n"/>
      <c r="C172" s="13" t="n"/>
      <c r="D172" s="10" t="n"/>
      <c r="E172" s="13" t="n"/>
      <c r="F172" s="13" t="n"/>
      <c r="G172" s="17">
        <f>IF(A172="","",COUNTIF(Ausgangsbuch!$D$7:$D$506,A172))</f>
        <v/>
      </c>
      <c r="H172" s="16">
        <f>IF(A172="","",SUMIF(Ausgangsbuch!$D$7:$D$506,A172,Ausgangsbuch!$F$7:$F$506))</f>
        <v/>
      </c>
      <c r="I172" s="16">
        <f>IF(A172="","",SUMIF(Ausgangsbuch!$D$7:$D$506,A172,Ausgangsbuch!$I$7:$I$506))</f>
        <v/>
      </c>
      <c r="J172" s="16">
        <f>IF(A172="","",SUMIF(Ausgangsbuch!$D$7:$D$506,A172,Ausgangsbuch!$N$7:$N$506))</f>
        <v/>
      </c>
      <c r="K172" s="24">
        <f>IF(A172="","",SUMIFS(Ausgangsbuch!$N$7:$N$506,Ausgangsbuch!$D$7:$D$506,A172,Ausgangsbuch!$P$7:$P$506,"&gt;0"))</f>
        <v/>
      </c>
    </row>
    <row r="173">
      <c r="A173" s="13" t="n"/>
      <c r="B173" s="13" t="n"/>
      <c r="C173" s="13" t="n"/>
      <c r="D173" s="10" t="n"/>
      <c r="E173" s="13" t="n"/>
      <c r="F173" s="13" t="n"/>
      <c r="G173" s="17">
        <f>IF(A173="","",COUNTIF(Ausgangsbuch!$D$7:$D$506,A173))</f>
        <v/>
      </c>
      <c r="H173" s="16">
        <f>IF(A173="","",SUMIF(Ausgangsbuch!$D$7:$D$506,A173,Ausgangsbuch!$F$7:$F$506))</f>
        <v/>
      </c>
      <c r="I173" s="16">
        <f>IF(A173="","",SUMIF(Ausgangsbuch!$D$7:$D$506,A173,Ausgangsbuch!$I$7:$I$506))</f>
        <v/>
      </c>
      <c r="J173" s="16">
        <f>IF(A173="","",SUMIF(Ausgangsbuch!$D$7:$D$506,A173,Ausgangsbuch!$N$7:$N$506))</f>
        <v/>
      </c>
      <c r="K173" s="24">
        <f>IF(A173="","",SUMIFS(Ausgangsbuch!$N$7:$N$506,Ausgangsbuch!$D$7:$D$506,A173,Ausgangsbuch!$P$7:$P$506,"&gt;0"))</f>
        <v/>
      </c>
    </row>
    <row r="174">
      <c r="A174" s="13" t="n"/>
      <c r="B174" s="13" t="n"/>
      <c r="C174" s="13" t="n"/>
      <c r="D174" s="10" t="n"/>
      <c r="E174" s="13" t="n"/>
      <c r="F174" s="13" t="n"/>
      <c r="G174" s="17">
        <f>IF(A174="","",COUNTIF(Ausgangsbuch!$D$7:$D$506,A174))</f>
        <v/>
      </c>
      <c r="H174" s="16">
        <f>IF(A174="","",SUMIF(Ausgangsbuch!$D$7:$D$506,A174,Ausgangsbuch!$F$7:$F$506))</f>
        <v/>
      </c>
      <c r="I174" s="16">
        <f>IF(A174="","",SUMIF(Ausgangsbuch!$D$7:$D$506,A174,Ausgangsbuch!$I$7:$I$506))</f>
        <v/>
      </c>
      <c r="J174" s="16">
        <f>IF(A174="","",SUMIF(Ausgangsbuch!$D$7:$D$506,A174,Ausgangsbuch!$N$7:$N$506))</f>
        <v/>
      </c>
      <c r="K174" s="24">
        <f>IF(A174="","",SUMIFS(Ausgangsbuch!$N$7:$N$506,Ausgangsbuch!$D$7:$D$506,A174,Ausgangsbuch!$P$7:$P$506,"&gt;0"))</f>
        <v/>
      </c>
    </row>
    <row r="175">
      <c r="A175" s="13" t="n"/>
      <c r="B175" s="13" t="n"/>
      <c r="C175" s="13" t="n"/>
      <c r="D175" s="10" t="n"/>
      <c r="E175" s="13" t="n"/>
      <c r="F175" s="13" t="n"/>
      <c r="G175" s="17">
        <f>IF(A175="","",COUNTIF(Ausgangsbuch!$D$7:$D$506,A175))</f>
        <v/>
      </c>
      <c r="H175" s="16">
        <f>IF(A175="","",SUMIF(Ausgangsbuch!$D$7:$D$506,A175,Ausgangsbuch!$F$7:$F$506))</f>
        <v/>
      </c>
      <c r="I175" s="16">
        <f>IF(A175="","",SUMIF(Ausgangsbuch!$D$7:$D$506,A175,Ausgangsbuch!$I$7:$I$506))</f>
        <v/>
      </c>
      <c r="J175" s="16">
        <f>IF(A175="","",SUMIF(Ausgangsbuch!$D$7:$D$506,A175,Ausgangsbuch!$N$7:$N$506))</f>
        <v/>
      </c>
      <c r="K175" s="24">
        <f>IF(A175="","",SUMIFS(Ausgangsbuch!$N$7:$N$506,Ausgangsbuch!$D$7:$D$506,A175,Ausgangsbuch!$P$7:$P$506,"&gt;0"))</f>
        <v/>
      </c>
    </row>
    <row r="176">
      <c r="A176" s="13" t="n"/>
      <c r="B176" s="13" t="n"/>
      <c r="C176" s="13" t="n"/>
      <c r="D176" s="10" t="n"/>
      <c r="E176" s="13" t="n"/>
      <c r="F176" s="13" t="n"/>
      <c r="G176" s="17">
        <f>IF(A176="","",COUNTIF(Ausgangsbuch!$D$7:$D$506,A176))</f>
        <v/>
      </c>
      <c r="H176" s="16">
        <f>IF(A176="","",SUMIF(Ausgangsbuch!$D$7:$D$506,A176,Ausgangsbuch!$F$7:$F$506))</f>
        <v/>
      </c>
      <c r="I176" s="16">
        <f>IF(A176="","",SUMIF(Ausgangsbuch!$D$7:$D$506,A176,Ausgangsbuch!$I$7:$I$506))</f>
        <v/>
      </c>
      <c r="J176" s="16">
        <f>IF(A176="","",SUMIF(Ausgangsbuch!$D$7:$D$506,A176,Ausgangsbuch!$N$7:$N$506))</f>
        <v/>
      </c>
      <c r="K176" s="24">
        <f>IF(A176="","",SUMIFS(Ausgangsbuch!$N$7:$N$506,Ausgangsbuch!$D$7:$D$506,A176,Ausgangsbuch!$P$7:$P$506,"&gt;0"))</f>
        <v/>
      </c>
    </row>
    <row r="177">
      <c r="A177" s="13" t="n"/>
      <c r="B177" s="13" t="n"/>
      <c r="C177" s="13" t="n"/>
      <c r="D177" s="10" t="n"/>
      <c r="E177" s="13" t="n"/>
      <c r="F177" s="13" t="n"/>
      <c r="G177" s="17">
        <f>IF(A177="","",COUNTIF(Ausgangsbuch!$D$7:$D$506,A177))</f>
        <v/>
      </c>
      <c r="H177" s="16">
        <f>IF(A177="","",SUMIF(Ausgangsbuch!$D$7:$D$506,A177,Ausgangsbuch!$F$7:$F$506))</f>
        <v/>
      </c>
      <c r="I177" s="16">
        <f>IF(A177="","",SUMIF(Ausgangsbuch!$D$7:$D$506,A177,Ausgangsbuch!$I$7:$I$506))</f>
        <v/>
      </c>
      <c r="J177" s="16">
        <f>IF(A177="","",SUMIF(Ausgangsbuch!$D$7:$D$506,A177,Ausgangsbuch!$N$7:$N$506))</f>
        <v/>
      </c>
      <c r="K177" s="24">
        <f>IF(A177="","",SUMIFS(Ausgangsbuch!$N$7:$N$506,Ausgangsbuch!$D$7:$D$506,A177,Ausgangsbuch!$P$7:$P$506,"&gt;0"))</f>
        <v/>
      </c>
    </row>
    <row r="178">
      <c r="A178" s="13" t="n"/>
      <c r="B178" s="13" t="n"/>
      <c r="C178" s="13" t="n"/>
      <c r="D178" s="10" t="n"/>
      <c r="E178" s="13" t="n"/>
      <c r="F178" s="13" t="n"/>
      <c r="G178" s="17">
        <f>IF(A178="","",COUNTIF(Ausgangsbuch!$D$7:$D$506,A178))</f>
        <v/>
      </c>
      <c r="H178" s="16">
        <f>IF(A178="","",SUMIF(Ausgangsbuch!$D$7:$D$506,A178,Ausgangsbuch!$F$7:$F$506))</f>
        <v/>
      </c>
      <c r="I178" s="16">
        <f>IF(A178="","",SUMIF(Ausgangsbuch!$D$7:$D$506,A178,Ausgangsbuch!$I$7:$I$506))</f>
        <v/>
      </c>
      <c r="J178" s="16">
        <f>IF(A178="","",SUMIF(Ausgangsbuch!$D$7:$D$506,A178,Ausgangsbuch!$N$7:$N$506))</f>
        <v/>
      </c>
      <c r="K178" s="24">
        <f>IF(A178="","",SUMIFS(Ausgangsbuch!$N$7:$N$506,Ausgangsbuch!$D$7:$D$506,A178,Ausgangsbuch!$P$7:$P$506,"&gt;0"))</f>
        <v/>
      </c>
    </row>
    <row r="179">
      <c r="A179" s="13" t="n"/>
      <c r="B179" s="13" t="n"/>
      <c r="C179" s="13" t="n"/>
      <c r="D179" s="10" t="n"/>
      <c r="E179" s="13" t="n"/>
      <c r="F179" s="13" t="n"/>
      <c r="G179" s="17">
        <f>IF(A179="","",COUNTIF(Ausgangsbuch!$D$7:$D$506,A179))</f>
        <v/>
      </c>
      <c r="H179" s="16">
        <f>IF(A179="","",SUMIF(Ausgangsbuch!$D$7:$D$506,A179,Ausgangsbuch!$F$7:$F$506))</f>
        <v/>
      </c>
      <c r="I179" s="16">
        <f>IF(A179="","",SUMIF(Ausgangsbuch!$D$7:$D$506,A179,Ausgangsbuch!$I$7:$I$506))</f>
        <v/>
      </c>
      <c r="J179" s="16">
        <f>IF(A179="","",SUMIF(Ausgangsbuch!$D$7:$D$506,A179,Ausgangsbuch!$N$7:$N$506))</f>
        <v/>
      </c>
      <c r="K179" s="24">
        <f>IF(A179="","",SUMIFS(Ausgangsbuch!$N$7:$N$506,Ausgangsbuch!$D$7:$D$506,A179,Ausgangsbuch!$P$7:$P$506,"&gt;0"))</f>
        <v/>
      </c>
    </row>
    <row r="180">
      <c r="A180" s="13" t="n"/>
      <c r="B180" s="13" t="n"/>
      <c r="C180" s="13" t="n"/>
      <c r="D180" s="10" t="n"/>
      <c r="E180" s="13" t="n"/>
      <c r="F180" s="13" t="n"/>
      <c r="G180" s="17">
        <f>IF(A180="","",COUNTIF(Ausgangsbuch!$D$7:$D$506,A180))</f>
        <v/>
      </c>
      <c r="H180" s="16">
        <f>IF(A180="","",SUMIF(Ausgangsbuch!$D$7:$D$506,A180,Ausgangsbuch!$F$7:$F$506))</f>
        <v/>
      </c>
      <c r="I180" s="16">
        <f>IF(A180="","",SUMIF(Ausgangsbuch!$D$7:$D$506,A180,Ausgangsbuch!$I$7:$I$506))</f>
        <v/>
      </c>
      <c r="J180" s="16">
        <f>IF(A180="","",SUMIF(Ausgangsbuch!$D$7:$D$506,A180,Ausgangsbuch!$N$7:$N$506))</f>
        <v/>
      </c>
      <c r="K180" s="24">
        <f>IF(A180="","",SUMIFS(Ausgangsbuch!$N$7:$N$506,Ausgangsbuch!$D$7:$D$506,A180,Ausgangsbuch!$P$7:$P$506,"&gt;0"))</f>
        <v/>
      </c>
    </row>
    <row r="181">
      <c r="A181" s="13" t="n"/>
      <c r="B181" s="13" t="n"/>
      <c r="C181" s="13" t="n"/>
      <c r="D181" s="10" t="n"/>
      <c r="E181" s="13" t="n"/>
      <c r="F181" s="13" t="n"/>
      <c r="G181" s="17">
        <f>IF(A181="","",COUNTIF(Ausgangsbuch!$D$7:$D$506,A181))</f>
        <v/>
      </c>
      <c r="H181" s="16">
        <f>IF(A181="","",SUMIF(Ausgangsbuch!$D$7:$D$506,A181,Ausgangsbuch!$F$7:$F$506))</f>
        <v/>
      </c>
      <c r="I181" s="16">
        <f>IF(A181="","",SUMIF(Ausgangsbuch!$D$7:$D$506,A181,Ausgangsbuch!$I$7:$I$506))</f>
        <v/>
      </c>
      <c r="J181" s="16">
        <f>IF(A181="","",SUMIF(Ausgangsbuch!$D$7:$D$506,A181,Ausgangsbuch!$N$7:$N$506))</f>
        <v/>
      </c>
      <c r="K181" s="24">
        <f>IF(A181="","",SUMIFS(Ausgangsbuch!$N$7:$N$506,Ausgangsbuch!$D$7:$D$506,A181,Ausgangsbuch!$P$7:$P$506,"&gt;0"))</f>
        <v/>
      </c>
    </row>
    <row r="182">
      <c r="A182" s="13" t="n"/>
      <c r="B182" s="13" t="n"/>
      <c r="C182" s="13" t="n"/>
      <c r="D182" s="10" t="n"/>
      <c r="E182" s="13" t="n"/>
      <c r="F182" s="13" t="n"/>
      <c r="G182" s="17">
        <f>IF(A182="","",COUNTIF(Ausgangsbuch!$D$7:$D$506,A182))</f>
        <v/>
      </c>
      <c r="H182" s="16">
        <f>IF(A182="","",SUMIF(Ausgangsbuch!$D$7:$D$506,A182,Ausgangsbuch!$F$7:$F$506))</f>
        <v/>
      </c>
      <c r="I182" s="16">
        <f>IF(A182="","",SUMIF(Ausgangsbuch!$D$7:$D$506,A182,Ausgangsbuch!$I$7:$I$506))</f>
        <v/>
      </c>
      <c r="J182" s="16">
        <f>IF(A182="","",SUMIF(Ausgangsbuch!$D$7:$D$506,A182,Ausgangsbuch!$N$7:$N$506))</f>
        <v/>
      </c>
      <c r="K182" s="24">
        <f>IF(A182="","",SUMIFS(Ausgangsbuch!$N$7:$N$506,Ausgangsbuch!$D$7:$D$506,A182,Ausgangsbuch!$P$7:$P$506,"&gt;0"))</f>
        <v/>
      </c>
    </row>
    <row r="183">
      <c r="A183" s="13" t="n"/>
      <c r="B183" s="13" t="n"/>
      <c r="C183" s="13" t="n"/>
      <c r="D183" s="10" t="n"/>
      <c r="E183" s="13" t="n"/>
      <c r="F183" s="13" t="n"/>
      <c r="G183" s="17">
        <f>IF(A183="","",COUNTIF(Ausgangsbuch!$D$7:$D$506,A183))</f>
        <v/>
      </c>
      <c r="H183" s="16">
        <f>IF(A183="","",SUMIF(Ausgangsbuch!$D$7:$D$506,A183,Ausgangsbuch!$F$7:$F$506))</f>
        <v/>
      </c>
      <c r="I183" s="16">
        <f>IF(A183="","",SUMIF(Ausgangsbuch!$D$7:$D$506,A183,Ausgangsbuch!$I$7:$I$506))</f>
        <v/>
      </c>
      <c r="J183" s="16">
        <f>IF(A183="","",SUMIF(Ausgangsbuch!$D$7:$D$506,A183,Ausgangsbuch!$N$7:$N$506))</f>
        <v/>
      </c>
      <c r="K183" s="24">
        <f>IF(A183="","",SUMIFS(Ausgangsbuch!$N$7:$N$506,Ausgangsbuch!$D$7:$D$506,A183,Ausgangsbuch!$P$7:$P$506,"&gt;0"))</f>
        <v/>
      </c>
    </row>
    <row r="184">
      <c r="A184" s="13" t="n"/>
      <c r="B184" s="13" t="n"/>
      <c r="C184" s="13" t="n"/>
      <c r="D184" s="10" t="n"/>
      <c r="E184" s="13" t="n"/>
      <c r="F184" s="13" t="n"/>
      <c r="G184" s="17">
        <f>IF(A184="","",COUNTIF(Ausgangsbuch!$D$7:$D$506,A184))</f>
        <v/>
      </c>
      <c r="H184" s="16">
        <f>IF(A184="","",SUMIF(Ausgangsbuch!$D$7:$D$506,A184,Ausgangsbuch!$F$7:$F$506))</f>
        <v/>
      </c>
      <c r="I184" s="16">
        <f>IF(A184="","",SUMIF(Ausgangsbuch!$D$7:$D$506,A184,Ausgangsbuch!$I$7:$I$506))</f>
        <v/>
      </c>
      <c r="J184" s="16">
        <f>IF(A184="","",SUMIF(Ausgangsbuch!$D$7:$D$506,A184,Ausgangsbuch!$N$7:$N$506))</f>
        <v/>
      </c>
      <c r="K184" s="24">
        <f>IF(A184="","",SUMIFS(Ausgangsbuch!$N$7:$N$506,Ausgangsbuch!$D$7:$D$506,A184,Ausgangsbuch!$P$7:$P$506,"&gt;0"))</f>
        <v/>
      </c>
    </row>
    <row r="185">
      <c r="A185" s="13" t="n"/>
      <c r="B185" s="13" t="n"/>
      <c r="C185" s="13" t="n"/>
      <c r="D185" s="10" t="n"/>
      <c r="E185" s="13" t="n"/>
      <c r="F185" s="13" t="n"/>
      <c r="G185" s="17">
        <f>IF(A185="","",COUNTIF(Ausgangsbuch!$D$7:$D$506,A185))</f>
        <v/>
      </c>
      <c r="H185" s="16">
        <f>IF(A185="","",SUMIF(Ausgangsbuch!$D$7:$D$506,A185,Ausgangsbuch!$F$7:$F$506))</f>
        <v/>
      </c>
      <c r="I185" s="16">
        <f>IF(A185="","",SUMIF(Ausgangsbuch!$D$7:$D$506,A185,Ausgangsbuch!$I$7:$I$506))</f>
        <v/>
      </c>
      <c r="J185" s="16">
        <f>IF(A185="","",SUMIF(Ausgangsbuch!$D$7:$D$506,A185,Ausgangsbuch!$N$7:$N$506))</f>
        <v/>
      </c>
      <c r="K185" s="24">
        <f>IF(A185="","",SUMIFS(Ausgangsbuch!$N$7:$N$506,Ausgangsbuch!$D$7:$D$506,A185,Ausgangsbuch!$P$7:$P$506,"&gt;0"))</f>
        <v/>
      </c>
    </row>
    <row r="186">
      <c r="A186" s="13" t="n"/>
      <c r="B186" s="13" t="n"/>
      <c r="C186" s="13" t="n"/>
      <c r="D186" s="10" t="n"/>
      <c r="E186" s="13" t="n"/>
      <c r="F186" s="13" t="n"/>
      <c r="G186" s="17">
        <f>IF(A186="","",COUNTIF(Ausgangsbuch!$D$7:$D$506,A186))</f>
        <v/>
      </c>
      <c r="H186" s="16">
        <f>IF(A186="","",SUMIF(Ausgangsbuch!$D$7:$D$506,A186,Ausgangsbuch!$F$7:$F$506))</f>
        <v/>
      </c>
      <c r="I186" s="16">
        <f>IF(A186="","",SUMIF(Ausgangsbuch!$D$7:$D$506,A186,Ausgangsbuch!$I$7:$I$506))</f>
        <v/>
      </c>
      <c r="J186" s="16">
        <f>IF(A186="","",SUMIF(Ausgangsbuch!$D$7:$D$506,A186,Ausgangsbuch!$N$7:$N$506))</f>
        <v/>
      </c>
      <c r="K186" s="24">
        <f>IF(A186="","",SUMIFS(Ausgangsbuch!$N$7:$N$506,Ausgangsbuch!$D$7:$D$506,A186,Ausgangsbuch!$P$7:$P$506,"&gt;0"))</f>
        <v/>
      </c>
    </row>
    <row r="187">
      <c r="A187" s="13" t="n"/>
      <c r="B187" s="13" t="n"/>
      <c r="C187" s="13" t="n"/>
      <c r="D187" s="10" t="n"/>
      <c r="E187" s="13" t="n"/>
      <c r="F187" s="13" t="n"/>
      <c r="G187" s="17">
        <f>IF(A187="","",COUNTIF(Ausgangsbuch!$D$7:$D$506,A187))</f>
        <v/>
      </c>
      <c r="H187" s="16">
        <f>IF(A187="","",SUMIF(Ausgangsbuch!$D$7:$D$506,A187,Ausgangsbuch!$F$7:$F$506))</f>
        <v/>
      </c>
      <c r="I187" s="16">
        <f>IF(A187="","",SUMIF(Ausgangsbuch!$D$7:$D$506,A187,Ausgangsbuch!$I$7:$I$506))</f>
        <v/>
      </c>
      <c r="J187" s="16">
        <f>IF(A187="","",SUMIF(Ausgangsbuch!$D$7:$D$506,A187,Ausgangsbuch!$N$7:$N$506))</f>
        <v/>
      </c>
      <c r="K187" s="24">
        <f>IF(A187="","",SUMIFS(Ausgangsbuch!$N$7:$N$506,Ausgangsbuch!$D$7:$D$506,A187,Ausgangsbuch!$P$7:$P$506,"&gt;0"))</f>
        <v/>
      </c>
    </row>
    <row r="188">
      <c r="A188" s="13" t="n"/>
      <c r="B188" s="13" t="n"/>
      <c r="C188" s="13" t="n"/>
      <c r="D188" s="10" t="n"/>
      <c r="E188" s="13" t="n"/>
      <c r="F188" s="13" t="n"/>
      <c r="G188" s="17">
        <f>IF(A188="","",COUNTIF(Ausgangsbuch!$D$7:$D$506,A188))</f>
        <v/>
      </c>
      <c r="H188" s="16">
        <f>IF(A188="","",SUMIF(Ausgangsbuch!$D$7:$D$506,A188,Ausgangsbuch!$F$7:$F$506))</f>
        <v/>
      </c>
      <c r="I188" s="16">
        <f>IF(A188="","",SUMIF(Ausgangsbuch!$D$7:$D$506,A188,Ausgangsbuch!$I$7:$I$506))</f>
        <v/>
      </c>
      <c r="J188" s="16">
        <f>IF(A188="","",SUMIF(Ausgangsbuch!$D$7:$D$506,A188,Ausgangsbuch!$N$7:$N$506))</f>
        <v/>
      </c>
      <c r="K188" s="24">
        <f>IF(A188="","",SUMIFS(Ausgangsbuch!$N$7:$N$506,Ausgangsbuch!$D$7:$D$506,A188,Ausgangsbuch!$P$7:$P$506,"&gt;0"))</f>
        <v/>
      </c>
    </row>
    <row r="189">
      <c r="A189" s="13" t="n"/>
      <c r="B189" s="13" t="n"/>
      <c r="C189" s="13" t="n"/>
      <c r="D189" s="10" t="n"/>
      <c r="E189" s="13" t="n"/>
      <c r="F189" s="13" t="n"/>
      <c r="G189" s="17">
        <f>IF(A189="","",COUNTIF(Ausgangsbuch!$D$7:$D$506,A189))</f>
        <v/>
      </c>
      <c r="H189" s="16">
        <f>IF(A189="","",SUMIF(Ausgangsbuch!$D$7:$D$506,A189,Ausgangsbuch!$F$7:$F$506))</f>
        <v/>
      </c>
      <c r="I189" s="16">
        <f>IF(A189="","",SUMIF(Ausgangsbuch!$D$7:$D$506,A189,Ausgangsbuch!$I$7:$I$506))</f>
        <v/>
      </c>
      <c r="J189" s="16">
        <f>IF(A189="","",SUMIF(Ausgangsbuch!$D$7:$D$506,A189,Ausgangsbuch!$N$7:$N$506))</f>
        <v/>
      </c>
      <c r="K189" s="24">
        <f>IF(A189="","",SUMIFS(Ausgangsbuch!$N$7:$N$506,Ausgangsbuch!$D$7:$D$506,A189,Ausgangsbuch!$P$7:$P$506,"&gt;0"))</f>
        <v/>
      </c>
    </row>
    <row r="190">
      <c r="A190" s="13" t="n"/>
      <c r="B190" s="13" t="n"/>
      <c r="C190" s="13" t="n"/>
      <c r="D190" s="10" t="n"/>
      <c r="E190" s="13" t="n"/>
      <c r="F190" s="13" t="n"/>
      <c r="G190" s="17">
        <f>IF(A190="","",COUNTIF(Ausgangsbuch!$D$7:$D$506,A190))</f>
        <v/>
      </c>
      <c r="H190" s="16">
        <f>IF(A190="","",SUMIF(Ausgangsbuch!$D$7:$D$506,A190,Ausgangsbuch!$F$7:$F$506))</f>
        <v/>
      </c>
      <c r="I190" s="16">
        <f>IF(A190="","",SUMIF(Ausgangsbuch!$D$7:$D$506,A190,Ausgangsbuch!$I$7:$I$506))</f>
        <v/>
      </c>
      <c r="J190" s="16">
        <f>IF(A190="","",SUMIF(Ausgangsbuch!$D$7:$D$506,A190,Ausgangsbuch!$N$7:$N$506))</f>
        <v/>
      </c>
      <c r="K190" s="24">
        <f>IF(A190="","",SUMIFS(Ausgangsbuch!$N$7:$N$506,Ausgangsbuch!$D$7:$D$506,A190,Ausgangsbuch!$P$7:$P$506,"&gt;0"))</f>
        <v/>
      </c>
    </row>
    <row r="191">
      <c r="A191" s="13" t="n"/>
      <c r="B191" s="13" t="n"/>
      <c r="C191" s="13" t="n"/>
      <c r="D191" s="10" t="n"/>
      <c r="E191" s="13" t="n"/>
      <c r="F191" s="13" t="n"/>
      <c r="G191" s="17">
        <f>IF(A191="","",COUNTIF(Ausgangsbuch!$D$7:$D$506,A191))</f>
        <v/>
      </c>
      <c r="H191" s="16">
        <f>IF(A191="","",SUMIF(Ausgangsbuch!$D$7:$D$506,A191,Ausgangsbuch!$F$7:$F$506))</f>
        <v/>
      </c>
      <c r="I191" s="16">
        <f>IF(A191="","",SUMIF(Ausgangsbuch!$D$7:$D$506,A191,Ausgangsbuch!$I$7:$I$506))</f>
        <v/>
      </c>
      <c r="J191" s="16">
        <f>IF(A191="","",SUMIF(Ausgangsbuch!$D$7:$D$506,A191,Ausgangsbuch!$N$7:$N$506))</f>
        <v/>
      </c>
      <c r="K191" s="24">
        <f>IF(A191="","",SUMIFS(Ausgangsbuch!$N$7:$N$506,Ausgangsbuch!$D$7:$D$506,A191,Ausgangsbuch!$P$7:$P$506,"&gt;0"))</f>
        <v/>
      </c>
    </row>
    <row r="192">
      <c r="A192" s="13" t="n"/>
      <c r="B192" s="13" t="n"/>
      <c r="C192" s="13" t="n"/>
      <c r="D192" s="10" t="n"/>
      <c r="E192" s="13" t="n"/>
      <c r="F192" s="13" t="n"/>
      <c r="G192" s="17">
        <f>IF(A192="","",COUNTIF(Ausgangsbuch!$D$7:$D$506,A192))</f>
        <v/>
      </c>
      <c r="H192" s="16">
        <f>IF(A192="","",SUMIF(Ausgangsbuch!$D$7:$D$506,A192,Ausgangsbuch!$F$7:$F$506))</f>
        <v/>
      </c>
      <c r="I192" s="16">
        <f>IF(A192="","",SUMIF(Ausgangsbuch!$D$7:$D$506,A192,Ausgangsbuch!$I$7:$I$506))</f>
        <v/>
      </c>
      <c r="J192" s="16">
        <f>IF(A192="","",SUMIF(Ausgangsbuch!$D$7:$D$506,A192,Ausgangsbuch!$N$7:$N$506))</f>
        <v/>
      </c>
      <c r="K192" s="24">
        <f>IF(A192="","",SUMIFS(Ausgangsbuch!$N$7:$N$506,Ausgangsbuch!$D$7:$D$506,A192,Ausgangsbuch!$P$7:$P$506,"&gt;0"))</f>
        <v/>
      </c>
    </row>
    <row r="193">
      <c r="A193" s="13" t="n"/>
      <c r="B193" s="13" t="n"/>
      <c r="C193" s="13" t="n"/>
      <c r="D193" s="10" t="n"/>
      <c r="E193" s="13" t="n"/>
      <c r="F193" s="13" t="n"/>
      <c r="G193" s="17">
        <f>IF(A193="","",COUNTIF(Ausgangsbuch!$D$7:$D$506,A193))</f>
        <v/>
      </c>
      <c r="H193" s="16">
        <f>IF(A193="","",SUMIF(Ausgangsbuch!$D$7:$D$506,A193,Ausgangsbuch!$F$7:$F$506))</f>
        <v/>
      </c>
      <c r="I193" s="16">
        <f>IF(A193="","",SUMIF(Ausgangsbuch!$D$7:$D$506,A193,Ausgangsbuch!$I$7:$I$506))</f>
        <v/>
      </c>
      <c r="J193" s="16">
        <f>IF(A193="","",SUMIF(Ausgangsbuch!$D$7:$D$506,A193,Ausgangsbuch!$N$7:$N$506))</f>
        <v/>
      </c>
      <c r="K193" s="24">
        <f>IF(A193="","",SUMIFS(Ausgangsbuch!$N$7:$N$506,Ausgangsbuch!$D$7:$D$506,A193,Ausgangsbuch!$P$7:$P$506,"&gt;0"))</f>
        <v/>
      </c>
    </row>
    <row r="194">
      <c r="A194" s="13" t="n"/>
      <c r="B194" s="13" t="n"/>
      <c r="C194" s="13" t="n"/>
      <c r="D194" s="10" t="n"/>
      <c r="E194" s="13" t="n"/>
      <c r="F194" s="13" t="n"/>
      <c r="G194" s="17">
        <f>IF(A194="","",COUNTIF(Ausgangsbuch!$D$7:$D$506,A194))</f>
        <v/>
      </c>
      <c r="H194" s="16">
        <f>IF(A194="","",SUMIF(Ausgangsbuch!$D$7:$D$506,A194,Ausgangsbuch!$F$7:$F$506))</f>
        <v/>
      </c>
      <c r="I194" s="16">
        <f>IF(A194="","",SUMIF(Ausgangsbuch!$D$7:$D$506,A194,Ausgangsbuch!$I$7:$I$506))</f>
        <v/>
      </c>
      <c r="J194" s="16">
        <f>IF(A194="","",SUMIF(Ausgangsbuch!$D$7:$D$506,A194,Ausgangsbuch!$N$7:$N$506))</f>
        <v/>
      </c>
      <c r="K194" s="24">
        <f>IF(A194="","",SUMIFS(Ausgangsbuch!$N$7:$N$506,Ausgangsbuch!$D$7:$D$506,A194,Ausgangsbuch!$P$7:$P$506,"&gt;0"))</f>
        <v/>
      </c>
    </row>
    <row r="195">
      <c r="A195" s="13" t="n"/>
      <c r="B195" s="13" t="n"/>
      <c r="C195" s="13" t="n"/>
      <c r="D195" s="10" t="n"/>
      <c r="E195" s="13" t="n"/>
      <c r="F195" s="13" t="n"/>
      <c r="G195" s="17">
        <f>IF(A195="","",COUNTIF(Ausgangsbuch!$D$7:$D$506,A195))</f>
        <v/>
      </c>
      <c r="H195" s="16">
        <f>IF(A195="","",SUMIF(Ausgangsbuch!$D$7:$D$506,A195,Ausgangsbuch!$F$7:$F$506))</f>
        <v/>
      </c>
      <c r="I195" s="16">
        <f>IF(A195="","",SUMIF(Ausgangsbuch!$D$7:$D$506,A195,Ausgangsbuch!$I$7:$I$506))</f>
        <v/>
      </c>
      <c r="J195" s="16">
        <f>IF(A195="","",SUMIF(Ausgangsbuch!$D$7:$D$506,A195,Ausgangsbuch!$N$7:$N$506))</f>
        <v/>
      </c>
      <c r="K195" s="24">
        <f>IF(A195="","",SUMIFS(Ausgangsbuch!$N$7:$N$506,Ausgangsbuch!$D$7:$D$506,A195,Ausgangsbuch!$P$7:$P$506,"&gt;0"))</f>
        <v/>
      </c>
    </row>
    <row r="196">
      <c r="A196" s="13" t="n"/>
      <c r="B196" s="13" t="n"/>
      <c r="C196" s="13" t="n"/>
      <c r="D196" s="10" t="n"/>
      <c r="E196" s="13" t="n"/>
      <c r="F196" s="13" t="n"/>
      <c r="G196" s="17">
        <f>IF(A196="","",COUNTIF(Ausgangsbuch!$D$7:$D$506,A196))</f>
        <v/>
      </c>
      <c r="H196" s="16">
        <f>IF(A196="","",SUMIF(Ausgangsbuch!$D$7:$D$506,A196,Ausgangsbuch!$F$7:$F$506))</f>
        <v/>
      </c>
      <c r="I196" s="16">
        <f>IF(A196="","",SUMIF(Ausgangsbuch!$D$7:$D$506,A196,Ausgangsbuch!$I$7:$I$506))</f>
        <v/>
      </c>
      <c r="J196" s="16">
        <f>IF(A196="","",SUMIF(Ausgangsbuch!$D$7:$D$506,A196,Ausgangsbuch!$N$7:$N$506))</f>
        <v/>
      </c>
      <c r="K196" s="24">
        <f>IF(A196="","",SUMIFS(Ausgangsbuch!$N$7:$N$506,Ausgangsbuch!$D$7:$D$506,A196,Ausgangsbuch!$P$7:$P$506,"&gt;0"))</f>
        <v/>
      </c>
    </row>
    <row r="197">
      <c r="A197" s="13" t="n"/>
      <c r="B197" s="13" t="n"/>
      <c r="C197" s="13" t="n"/>
      <c r="D197" s="10" t="n"/>
      <c r="E197" s="13" t="n"/>
      <c r="F197" s="13" t="n"/>
      <c r="G197" s="17">
        <f>IF(A197="","",COUNTIF(Ausgangsbuch!$D$7:$D$506,A197))</f>
        <v/>
      </c>
      <c r="H197" s="16">
        <f>IF(A197="","",SUMIF(Ausgangsbuch!$D$7:$D$506,A197,Ausgangsbuch!$F$7:$F$506))</f>
        <v/>
      </c>
      <c r="I197" s="16">
        <f>IF(A197="","",SUMIF(Ausgangsbuch!$D$7:$D$506,A197,Ausgangsbuch!$I$7:$I$506))</f>
        <v/>
      </c>
      <c r="J197" s="16">
        <f>IF(A197="","",SUMIF(Ausgangsbuch!$D$7:$D$506,A197,Ausgangsbuch!$N$7:$N$506))</f>
        <v/>
      </c>
      <c r="K197" s="24">
        <f>IF(A197="","",SUMIFS(Ausgangsbuch!$N$7:$N$506,Ausgangsbuch!$D$7:$D$506,A197,Ausgangsbuch!$P$7:$P$506,"&gt;0"))</f>
        <v/>
      </c>
    </row>
    <row r="198">
      <c r="A198" s="13" t="n"/>
      <c r="B198" s="13" t="n"/>
      <c r="C198" s="13" t="n"/>
      <c r="D198" s="10" t="n"/>
      <c r="E198" s="13" t="n"/>
      <c r="F198" s="13" t="n"/>
      <c r="G198" s="17">
        <f>IF(A198="","",COUNTIF(Ausgangsbuch!$D$7:$D$506,A198))</f>
        <v/>
      </c>
      <c r="H198" s="16">
        <f>IF(A198="","",SUMIF(Ausgangsbuch!$D$7:$D$506,A198,Ausgangsbuch!$F$7:$F$506))</f>
        <v/>
      </c>
      <c r="I198" s="16">
        <f>IF(A198="","",SUMIF(Ausgangsbuch!$D$7:$D$506,A198,Ausgangsbuch!$I$7:$I$506))</f>
        <v/>
      </c>
      <c r="J198" s="16">
        <f>IF(A198="","",SUMIF(Ausgangsbuch!$D$7:$D$506,A198,Ausgangsbuch!$N$7:$N$506))</f>
        <v/>
      </c>
      <c r="K198" s="24">
        <f>IF(A198="","",SUMIFS(Ausgangsbuch!$N$7:$N$506,Ausgangsbuch!$D$7:$D$506,A198,Ausgangsbuch!$P$7:$P$506,"&gt;0"))</f>
        <v/>
      </c>
    </row>
    <row r="199">
      <c r="A199" s="13" t="n"/>
      <c r="B199" s="13" t="n"/>
      <c r="C199" s="13" t="n"/>
      <c r="D199" s="10" t="n"/>
      <c r="E199" s="13" t="n"/>
      <c r="F199" s="13" t="n"/>
      <c r="G199" s="17">
        <f>IF(A199="","",COUNTIF(Ausgangsbuch!$D$7:$D$506,A199))</f>
        <v/>
      </c>
      <c r="H199" s="16">
        <f>IF(A199="","",SUMIF(Ausgangsbuch!$D$7:$D$506,A199,Ausgangsbuch!$F$7:$F$506))</f>
        <v/>
      </c>
      <c r="I199" s="16">
        <f>IF(A199="","",SUMIF(Ausgangsbuch!$D$7:$D$506,A199,Ausgangsbuch!$I$7:$I$506))</f>
        <v/>
      </c>
      <c r="J199" s="16">
        <f>IF(A199="","",SUMIF(Ausgangsbuch!$D$7:$D$506,A199,Ausgangsbuch!$N$7:$N$506))</f>
        <v/>
      </c>
      <c r="K199" s="24">
        <f>IF(A199="","",SUMIFS(Ausgangsbuch!$N$7:$N$506,Ausgangsbuch!$D$7:$D$506,A199,Ausgangsbuch!$P$7:$P$506,"&gt;0"))</f>
        <v/>
      </c>
    </row>
    <row r="200">
      <c r="A200" s="13" t="n"/>
      <c r="B200" s="13" t="n"/>
      <c r="C200" s="13" t="n"/>
      <c r="D200" s="10" t="n"/>
      <c r="E200" s="13" t="n"/>
      <c r="F200" s="13" t="n"/>
      <c r="G200" s="17">
        <f>IF(A200="","",COUNTIF(Ausgangsbuch!$D$7:$D$506,A200))</f>
        <v/>
      </c>
      <c r="H200" s="16">
        <f>IF(A200="","",SUMIF(Ausgangsbuch!$D$7:$D$506,A200,Ausgangsbuch!$F$7:$F$506))</f>
        <v/>
      </c>
      <c r="I200" s="16">
        <f>IF(A200="","",SUMIF(Ausgangsbuch!$D$7:$D$506,A200,Ausgangsbuch!$I$7:$I$506))</f>
        <v/>
      </c>
      <c r="J200" s="16">
        <f>IF(A200="","",SUMIF(Ausgangsbuch!$D$7:$D$506,A200,Ausgangsbuch!$N$7:$N$506))</f>
        <v/>
      </c>
      <c r="K200" s="24">
        <f>IF(A200="","",SUMIFS(Ausgangsbuch!$N$7:$N$506,Ausgangsbuch!$D$7:$D$506,A200,Ausgangsbuch!$P$7:$P$506,"&gt;0"))</f>
        <v/>
      </c>
    </row>
    <row r="201">
      <c r="A201" s="13" t="n"/>
      <c r="B201" s="13" t="n"/>
      <c r="C201" s="13" t="n"/>
      <c r="D201" s="10" t="n"/>
      <c r="E201" s="13" t="n"/>
      <c r="F201" s="13" t="n"/>
      <c r="G201" s="17">
        <f>IF(A201="","",COUNTIF(Ausgangsbuch!$D$7:$D$506,A201))</f>
        <v/>
      </c>
      <c r="H201" s="16">
        <f>IF(A201="","",SUMIF(Ausgangsbuch!$D$7:$D$506,A201,Ausgangsbuch!$F$7:$F$506))</f>
        <v/>
      </c>
      <c r="I201" s="16">
        <f>IF(A201="","",SUMIF(Ausgangsbuch!$D$7:$D$506,A201,Ausgangsbuch!$I$7:$I$506))</f>
        <v/>
      </c>
      <c r="J201" s="16">
        <f>IF(A201="","",SUMIF(Ausgangsbuch!$D$7:$D$506,A201,Ausgangsbuch!$N$7:$N$506))</f>
        <v/>
      </c>
      <c r="K201" s="24">
        <f>IF(A201="","",SUMIFS(Ausgangsbuch!$N$7:$N$506,Ausgangsbuch!$D$7:$D$506,A201,Ausgangsbuch!$P$7:$P$506,"&gt;0"))</f>
        <v/>
      </c>
    </row>
    <row r="202">
      <c r="A202" s="13" t="n"/>
      <c r="B202" s="13" t="n"/>
      <c r="C202" s="13" t="n"/>
      <c r="D202" s="10" t="n"/>
      <c r="E202" s="13" t="n"/>
      <c r="F202" s="13" t="n"/>
      <c r="G202" s="17">
        <f>IF(A202="","",COUNTIF(Ausgangsbuch!$D$7:$D$506,A202))</f>
        <v/>
      </c>
      <c r="H202" s="16">
        <f>IF(A202="","",SUMIF(Ausgangsbuch!$D$7:$D$506,A202,Ausgangsbuch!$F$7:$F$506))</f>
        <v/>
      </c>
      <c r="I202" s="16">
        <f>IF(A202="","",SUMIF(Ausgangsbuch!$D$7:$D$506,A202,Ausgangsbuch!$I$7:$I$506))</f>
        <v/>
      </c>
      <c r="J202" s="16">
        <f>IF(A202="","",SUMIF(Ausgangsbuch!$D$7:$D$506,A202,Ausgangsbuch!$N$7:$N$506))</f>
        <v/>
      </c>
      <c r="K202" s="24">
        <f>IF(A202="","",SUMIFS(Ausgangsbuch!$N$7:$N$506,Ausgangsbuch!$D$7:$D$506,A202,Ausgangsbuch!$P$7:$P$506,"&gt;0"))</f>
        <v/>
      </c>
    </row>
    <row r="203">
      <c r="A203" s="13" t="n"/>
      <c r="B203" s="13" t="n"/>
      <c r="C203" s="13" t="n"/>
      <c r="D203" s="10" t="n"/>
      <c r="E203" s="13" t="n"/>
      <c r="F203" s="13" t="n"/>
      <c r="G203" s="17">
        <f>IF(A203="","",COUNTIF(Ausgangsbuch!$D$7:$D$506,A203))</f>
        <v/>
      </c>
      <c r="H203" s="16">
        <f>IF(A203="","",SUMIF(Ausgangsbuch!$D$7:$D$506,A203,Ausgangsbuch!$F$7:$F$506))</f>
        <v/>
      </c>
      <c r="I203" s="16">
        <f>IF(A203="","",SUMIF(Ausgangsbuch!$D$7:$D$506,A203,Ausgangsbuch!$I$7:$I$506))</f>
        <v/>
      </c>
      <c r="J203" s="16">
        <f>IF(A203="","",SUMIF(Ausgangsbuch!$D$7:$D$506,A203,Ausgangsbuch!$N$7:$N$506))</f>
        <v/>
      </c>
      <c r="K203" s="24">
        <f>IF(A203="","",SUMIFS(Ausgangsbuch!$N$7:$N$506,Ausgangsbuch!$D$7:$D$506,A203,Ausgangsbuch!$P$7:$P$506,"&gt;0"))</f>
        <v/>
      </c>
    </row>
    <row r="204">
      <c r="A204" s="13" t="n"/>
      <c r="B204" s="13" t="n"/>
      <c r="C204" s="13" t="n"/>
      <c r="D204" s="10" t="n"/>
      <c r="E204" s="13" t="n"/>
      <c r="F204" s="13" t="n"/>
      <c r="G204" s="17">
        <f>IF(A204="","",COUNTIF(Ausgangsbuch!$D$7:$D$506,A204))</f>
        <v/>
      </c>
      <c r="H204" s="16">
        <f>IF(A204="","",SUMIF(Ausgangsbuch!$D$7:$D$506,A204,Ausgangsbuch!$F$7:$F$506))</f>
        <v/>
      </c>
      <c r="I204" s="16">
        <f>IF(A204="","",SUMIF(Ausgangsbuch!$D$7:$D$506,A204,Ausgangsbuch!$I$7:$I$506))</f>
        <v/>
      </c>
      <c r="J204" s="16">
        <f>IF(A204="","",SUMIF(Ausgangsbuch!$D$7:$D$506,A204,Ausgangsbuch!$N$7:$N$506))</f>
        <v/>
      </c>
      <c r="K204" s="24">
        <f>IF(A204="","",SUMIFS(Ausgangsbuch!$N$7:$N$506,Ausgangsbuch!$D$7:$D$506,A204,Ausgangsbuch!$P$7:$P$506,"&gt;0"))</f>
        <v/>
      </c>
    </row>
    <row r="205">
      <c r="A205" s="13" t="n"/>
      <c r="B205" s="13" t="n"/>
      <c r="C205" s="13" t="n"/>
      <c r="D205" s="10" t="n"/>
      <c r="E205" s="13" t="n"/>
      <c r="F205" s="13" t="n"/>
      <c r="G205" s="17">
        <f>IF(A205="","",COUNTIF(Ausgangsbuch!$D$7:$D$506,A205))</f>
        <v/>
      </c>
      <c r="H205" s="16">
        <f>IF(A205="","",SUMIF(Ausgangsbuch!$D$7:$D$506,A205,Ausgangsbuch!$F$7:$F$506))</f>
        <v/>
      </c>
      <c r="I205" s="16">
        <f>IF(A205="","",SUMIF(Ausgangsbuch!$D$7:$D$506,A205,Ausgangsbuch!$I$7:$I$506))</f>
        <v/>
      </c>
      <c r="J205" s="16">
        <f>IF(A205="","",SUMIF(Ausgangsbuch!$D$7:$D$506,A205,Ausgangsbuch!$N$7:$N$506))</f>
        <v/>
      </c>
      <c r="K205" s="24">
        <f>IF(A205="","",SUMIFS(Ausgangsbuch!$N$7:$N$506,Ausgangsbuch!$D$7:$D$506,A205,Ausgangsbuch!$P$7:$P$506,"&gt;0"))</f>
        <v/>
      </c>
    </row>
  </sheetData>
  <autoFilter ref="A5:K205"/>
  <conditionalFormatting sqref="A6:A205">
    <cfRule type="expression" priority="1" dxfId="0">
      <formula>AND(A6&lt;&gt;"",COUNTIF($A$6:$A$205,A6)&gt;1)</formula>
    </cfRule>
  </conditionalFormatting>
  <dataValidations count="1">
    <dataValidation sqref="D6:D205" showDropDown="0" showInputMessage="0" showErrorMessage="0" allowBlank="1" errorTitle="Zahlungsziel" error="Bitte eine ganze Zahl von 0 bis 365 eingeben." type="whole" operator="between">
      <formula1>0</formula1>
      <formula2>365</formula2>
    </dataValidation>
  </dataValidations>
  <printOptions horizontalCentered="1"/>
  <pageMargins left="0.4" right="0.4" top="0.5" bottom="0.5" header="0.5" footer="0.5"/>
  <pageSetup orientation="landscape" paperSize="9" fitToHeight="0" fitToWidth="1"/>
  <legacyDrawing xmlns:r="http://schemas.openxmlformats.org/officeDocument/2006/relationships" r:id="anysvml"/>
</worksheet>
</file>

<file path=xl/worksheets/sheet4.xml><?xml version="1.0" encoding="utf-8"?>
<worksheet xmlns="http://schemas.openxmlformats.org/spreadsheetml/2006/main">
  <sheetPr>
    <tabColor rgb="006C756C"/>
    <outlinePr summaryBelow="1" summaryRight="1"/>
    <pageSetUpPr fitToPage="1"/>
  </sheetPr>
  <dimension ref="A1:J23"/>
  <sheetViews>
    <sheetView showGridLines="0" workbookViewId="0">
      <selection activeCell="A1" sqref="A1"/>
    </sheetView>
  </sheetViews>
  <sheetFormatPr baseColWidth="8" defaultRowHeight="15"/>
  <cols>
    <col width="22" customWidth="1" min="1" max="1"/>
    <col width="9" customWidth="1" min="2" max="2"/>
    <col width="14" customWidth="1" min="3" max="3"/>
    <col width="13" customWidth="1" min="4" max="4"/>
    <col width="14" customWidth="1" min="5" max="5"/>
    <col width="14" customWidth="1" min="6" max="6"/>
    <col width="3" customWidth="1" min="7" max="7"/>
    <col width="24" customWidth="1" min="8" max="8"/>
    <col width="9" customWidth="1" min="9" max="9"/>
    <col width="14" customWidth="1" min="10" max="10"/>
  </cols>
  <sheetData>
    <row r="1" ht="30" customHeight="1">
      <c r="A1" s="1" t="inlineStr">
        <is>
          <t>Auswertung</t>
        </is>
      </c>
      <c r="B1" s="2" t="n"/>
      <c r="C1" s="2" t="n"/>
      <c r="D1" s="2" t="n"/>
      <c r="E1" s="2" t="n"/>
      <c r="F1" s="2" t="n"/>
      <c r="G1" s="2" t="n"/>
      <c r="H1" s="2" t="n"/>
      <c r="I1" s="2" t="n"/>
      <c r="J1" s="2" t="n"/>
    </row>
    <row r="2" ht="18" customHeight="1">
      <c r="A2" s="3" t="inlineStr">
        <is>
          <t>Rechnet aus dem Ausgangsbuch · nur das Jahr oben ist einzutragen</t>
        </is>
      </c>
      <c r="B2" s="2" t="n"/>
      <c r="C2" s="2" t="n"/>
      <c r="D2" s="2" t="n"/>
      <c r="E2" s="2" t="n"/>
      <c r="F2" s="2" t="n"/>
      <c r="G2" s="2" t="n"/>
      <c r="H2" s="2" t="n"/>
      <c r="I2" s="2" t="n"/>
      <c r="J2" s="2" t="n"/>
    </row>
    <row r="4">
      <c r="A4" s="21" t="inlineStr">
        <is>
          <t>Jahr:</t>
        </is>
      </c>
      <c r="B4" s="25" t="n">
        <v>2026</v>
      </c>
    </row>
    <row r="6">
      <c r="A6" s="26" t="inlineStr">
        <is>
          <t>Umsatz je Monat (nach Rechnungsdatum)</t>
        </is>
      </c>
      <c r="H6" s="26" t="inlineStr">
        <is>
          <t>Offene Rechnungen nach Alter (heute)</t>
        </is>
      </c>
    </row>
    <row r="7" ht="30" customHeight="1">
      <c r="A7" s="9" t="inlineStr">
        <is>
          <t>Monat</t>
        </is>
      </c>
      <c r="B7" s="9" t="inlineStr">
        <is>
          <t>Anzahl</t>
        </is>
      </c>
      <c r="C7" s="9" t="inlineStr">
        <is>
          <t>Netto (€)</t>
        </is>
      </c>
      <c r="D7" s="9" t="inlineStr">
        <is>
          <t>USt (€)</t>
        </is>
      </c>
      <c r="E7" s="9" t="inlineStr">
        <is>
          <t>Brutto (€)</t>
        </is>
      </c>
      <c r="F7" s="9" t="inlineStr">
        <is>
          <t>davon offen (€)</t>
        </is>
      </c>
      <c r="H7" s="9" t="inlineStr">
        <is>
          <t>überfällig seit</t>
        </is>
      </c>
      <c r="I7" s="9" t="inlineStr">
        <is>
          <t>Anzahl</t>
        </is>
      </c>
      <c r="J7" s="9" t="inlineStr">
        <is>
          <t>offen (€)</t>
        </is>
      </c>
    </row>
    <row r="8">
      <c r="A8" s="27" t="inlineStr">
        <is>
          <t>Januar</t>
        </is>
      </c>
      <c r="B8" s="28">
        <f>COUNTIFS(Ausgangsbuch!$C$7:$C$506,"&gt;="&amp;DATE($B$4,1,1),Ausgangsbuch!$C$7:$C$506,"&lt;"&amp;DATE($B$4,2,1),Ausgangsbuch!$F$7:$F$506,"&lt;&gt;")</f>
        <v/>
      </c>
      <c r="C8" s="29">
        <f>SUMIFS(Ausgangsbuch!$F$7:$F$506,Ausgangsbuch!$C$7:$C$506,"&gt;="&amp;DATE($B$4,1,1),Ausgangsbuch!$C$7:$C$506,"&lt;"&amp;DATE($B$4,2,1))</f>
        <v/>
      </c>
      <c r="D8" s="29">
        <f>SUMIFS(Ausgangsbuch!$H$7:$H$506,Ausgangsbuch!$C$7:$C$506,"&gt;="&amp;DATE($B$4,1,1),Ausgangsbuch!$C$7:$C$506,"&lt;"&amp;DATE($B$4,2,1))</f>
        <v/>
      </c>
      <c r="E8" s="29">
        <f>SUMIFS(Ausgangsbuch!$I$7:$I$506,Ausgangsbuch!$C$7:$C$506,"&gt;="&amp;DATE($B$4,1,1),Ausgangsbuch!$C$7:$C$506,"&lt;"&amp;DATE($B$4,2,1))</f>
        <v/>
      </c>
      <c r="F8" s="29">
        <f>SUMIFS(Ausgangsbuch!$N$7:$N$506,Ausgangsbuch!$C$7:$C$506,"&gt;="&amp;DATE($B$4,1,1),Ausgangsbuch!$C$7:$C$506,"&lt;"&amp;DATE($B$4,2,1))</f>
        <v/>
      </c>
      <c r="H8" s="30" t="inlineStr">
        <is>
          <t>noch nicht fällig</t>
        </is>
      </c>
      <c r="I8" s="28">
        <f>COUNTIFS(Ausgangsbuch!$N$7:$N$506,"&gt;0",Ausgangsbuch!$P$7:$P$506,"")</f>
        <v/>
      </c>
      <c r="J8" s="31">
        <f>SUMIFS(Ausgangsbuch!$N$7:$N$506,Ausgangsbuch!$N$7:$N$506,"&gt;0",Ausgangsbuch!$P$7:$P$506,"")</f>
        <v/>
      </c>
    </row>
    <row r="9">
      <c r="A9" s="32" t="inlineStr">
        <is>
          <t>Februar</t>
        </is>
      </c>
      <c r="B9" s="33">
        <f>COUNTIFS(Ausgangsbuch!$C$7:$C$506,"&gt;="&amp;DATE($B$4,2,1),Ausgangsbuch!$C$7:$C$506,"&lt;"&amp;DATE($B$4,3,1),Ausgangsbuch!$F$7:$F$506,"&lt;&gt;")</f>
        <v/>
      </c>
      <c r="C9" s="34">
        <f>SUMIFS(Ausgangsbuch!$F$7:$F$506,Ausgangsbuch!$C$7:$C$506,"&gt;="&amp;DATE($B$4,2,1),Ausgangsbuch!$C$7:$C$506,"&lt;"&amp;DATE($B$4,3,1))</f>
        <v/>
      </c>
      <c r="D9" s="34">
        <f>SUMIFS(Ausgangsbuch!$H$7:$H$506,Ausgangsbuch!$C$7:$C$506,"&gt;="&amp;DATE($B$4,2,1),Ausgangsbuch!$C$7:$C$506,"&lt;"&amp;DATE($B$4,3,1))</f>
        <v/>
      </c>
      <c r="E9" s="34">
        <f>SUMIFS(Ausgangsbuch!$I$7:$I$506,Ausgangsbuch!$C$7:$C$506,"&gt;="&amp;DATE($B$4,2,1),Ausgangsbuch!$C$7:$C$506,"&lt;"&amp;DATE($B$4,3,1))</f>
        <v/>
      </c>
      <c r="F9" s="34">
        <f>SUMIFS(Ausgangsbuch!$N$7:$N$506,Ausgangsbuch!$C$7:$C$506,"&gt;="&amp;DATE($B$4,2,1),Ausgangsbuch!$C$7:$C$506,"&lt;"&amp;DATE($B$4,3,1))</f>
        <v/>
      </c>
      <c r="H9" s="35" t="inlineStr">
        <is>
          <t>1 bis 30 Tage</t>
        </is>
      </c>
      <c r="I9" s="36">
        <f>COUNTIFS(Ausgangsbuch!$P$7:$P$506,"&gt;=1",Ausgangsbuch!$P$7:$P$506,"&lt;=30")</f>
        <v/>
      </c>
      <c r="J9" s="37">
        <f>SUMIFS(Ausgangsbuch!$N$7:$N$506,Ausgangsbuch!$P$7:$P$506,"&gt;=1",Ausgangsbuch!$P$7:$P$506,"&lt;=30")</f>
        <v/>
      </c>
    </row>
    <row r="10">
      <c r="A10" s="27" t="inlineStr">
        <is>
          <t>März</t>
        </is>
      </c>
      <c r="B10" s="28">
        <f>COUNTIFS(Ausgangsbuch!$C$7:$C$506,"&gt;="&amp;DATE($B$4,3,1),Ausgangsbuch!$C$7:$C$506,"&lt;"&amp;DATE($B$4,4,1),Ausgangsbuch!$F$7:$F$506,"&lt;&gt;")</f>
        <v/>
      </c>
      <c r="C10" s="29">
        <f>SUMIFS(Ausgangsbuch!$F$7:$F$506,Ausgangsbuch!$C$7:$C$506,"&gt;="&amp;DATE($B$4,3,1),Ausgangsbuch!$C$7:$C$506,"&lt;"&amp;DATE($B$4,4,1))</f>
        <v/>
      </c>
      <c r="D10" s="29">
        <f>SUMIFS(Ausgangsbuch!$H$7:$H$506,Ausgangsbuch!$C$7:$C$506,"&gt;="&amp;DATE($B$4,3,1),Ausgangsbuch!$C$7:$C$506,"&lt;"&amp;DATE($B$4,4,1))</f>
        <v/>
      </c>
      <c r="E10" s="29">
        <f>SUMIFS(Ausgangsbuch!$I$7:$I$506,Ausgangsbuch!$C$7:$C$506,"&gt;="&amp;DATE($B$4,3,1),Ausgangsbuch!$C$7:$C$506,"&lt;"&amp;DATE($B$4,4,1))</f>
        <v/>
      </c>
      <c r="F10" s="29">
        <f>SUMIFS(Ausgangsbuch!$N$7:$N$506,Ausgangsbuch!$C$7:$C$506,"&gt;="&amp;DATE($B$4,3,1),Ausgangsbuch!$C$7:$C$506,"&lt;"&amp;DATE($B$4,4,1))</f>
        <v/>
      </c>
      <c r="H10" s="35" t="inlineStr">
        <is>
          <t>31 bis 60 Tage</t>
        </is>
      </c>
      <c r="I10" s="36">
        <f>COUNTIFS(Ausgangsbuch!$P$7:$P$506,"&gt;=31",Ausgangsbuch!$P$7:$P$506,"&lt;=60")</f>
        <v/>
      </c>
      <c r="J10" s="37">
        <f>SUMIFS(Ausgangsbuch!$N$7:$N$506,Ausgangsbuch!$P$7:$P$506,"&gt;=31",Ausgangsbuch!$P$7:$P$506,"&lt;=60")</f>
        <v/>
      </c>
    </row>
    <row r="11">
      <c r="A11" s="32" t="inlineStr">
        <is>
          <t>April</t>
        </is>
      </c>
      <c r="B11" s="33">
        <f>COUNTIFS(Ausgangsbuch!$C$7:$C$506,"&gt;="&amp;DATE($B$4,4,1),Ausgangsbuch!$C$7:$C$506,"&lt;"&amp;DATE($B$4,5,1),Ausgangsbuch!$F$7:$F$506,"&lt;&gt;")</f>
        <v/>
      </c>
      <c r="C11" s="34">
        <f>SUMIFS(Ausgangsbuch!$F$7:$F$506,Ausgangsbuch!$C$7:$C$506,"&gt;="&amp;DATE($B$4,4,1),Ausgangsbuch!$C$7:$C$506,"&lt;"&amp;DATE($B$4,5,1))</f>
        <v/>
      </c>
      <c r="D11" s="34">
        <f>SUMIFS(Ausgangsbuch!$H$7:$H$506,Ausgangsbuch!$C$7:$C$506,"&gt;="&amp;DATE($B$4,4,1),Ausgangsbuch!$C$7:$C$506,"&lt;"&amp;DATE($B$4,5,1))</f>
        <v/>
      </c>
      <c r="E11" s="34">
        <f>SUMIFS(Ausgangsbuch!$I$7:$I$506,Ausgangsbuch!$C$7:$C$506,"&gt;="&amp;DATE($B$4,4,1),Ausgangsbuch!$C$7:$C$506,"&lt;"&amp;DATE($B$4,5,1))</f>
        <v/>
      </c>
      <c r="F11" s="34">
        <f>SUMIFS(Ausgangsbuch!$N$7:$N$506,Ausgangsbuch!$C$7:$C$506,"&gt;="&amp;DATE($B$4,4,1),Ausgangsbuch!$C$7:$C$506,"&lt;"&amp;DATE($B$4,5,1))</f>
        <v/>
      </c>
      <c r="H11" s="35" t="inlineStr">
        <is>
          <t>61 bis 90 Tage</t>
        </is>
      </c>
      <c r="I11" s="36">
        <f>COUNTIFS(Ausgangsbuch!$P$7:$P$506,"&gt;=61",Ausgangsbuch!$P$7:$P$506,"&lt;=90")</f>
        <v/>
      </c>
      <c r="J11" s="37">
        <f>SUMIFS(Ausgangsbuch!$N$7:$N$506,Ausgangsbuch!$P$7:$P$506,"&gt;=61",Ausgangsbuch!$P$7:$P$506,"&lt;=90")</f>
        <v/>
      </c>
    </row>
    <row r="12">
      <c r="A12" s="27" t="inlineStr">
        <is>
          <t>Mai</t>
        </is>
      </c>
      <c r="B12" s="28">
        <f>COUNTIFS(Ausgangsbuch!$C$7:$C$506,"&gt;="&amp;DATE($B$4,5,1),Ausgangsbuch!$C$7:$C$506,"&lt;"&amp;DATE($B$4,6,1),Ausgangsbuch!$F$7:$F$506,"&lt;&gt;")</f>
        <v/>
      </c>
      <c r="C12" s="29">
        <f>SUMIFS(Ausgangsbuch!$F$7:$F$506,Ausgangsbuch!$C$7:$C$506,"&gt;="&amp;DATE($B$4,5,1),Ausgangsbuch!$C$7:$C$506,"&lt;"&amp;DATE($B$4,6,1))</f>
        <v/>
      </c>
      <c r="D12" s="29">
        <f>SUMIFS(Ausgangsbuch!$H$7:$H$506,Ausgangsbuch!$C$7:$C$506,"&gt;="&amp;DATE($B$4,5,1),Ausgangsbuch!$C$7:$C$506,"&lt;"&amp;DATE($B$4,6,1))</f>
        <v/>
      </c>
      <c r="E12" s="29">
        <f>SUMIFS(Ausgangsbuch!$I$7:$I$506,Ausgangsbuch!$C$7:$C$506,"&gt;="&amp;DATE($B$4,5,1),Ausgangsbuch!$C$7:$C$506,"&lt;"&amp;DATE($B$4,6,1))</f>
        <v/>
      </c>
      <c r="F12" s="29">
        <f>SUMIFS(Ausgangsbuch!$N$7:$N$506,Ausgangsbuch!$C$7:$C$506,"&gt;="&amp;DATE($B$4,5,1),Ausgangsbuch!$C$7:$C$506,"&lt;"&amp;DATE($B$4,6,1))</f>
        <v/>
      </c>
      <c r="H12" s="35" t="inlineStr">
        <is>
          <t>über 90 Tage</t>
        </is>
      </c>
      <c r="I12" s="36">
        <f>COUNTIFS(Ausgangsbuch!$P$7:$P$506,"&gt;90")</f>
        <v/>
      </c>
      <c r="J12" s="37">
        <f>SUMIFS(Ausgangsbuch!$N$7:$N$506,Ausgangsbuch!$P$7:$P$506,"&gt;90")</f>
        <v/>
      </c>
    </row>
    <row r="13">
      <c r="A13" s="32" t="inlineStr">
        <is>
          <t>Juni</t>
        </is>
      </c>
      <c r="B13" s="33">
        <f>COUNTIFS(Ausgangsbuch!$C$7:$C$506,"&gt;="&amp;DATE($B$4,6,1),Ausgangsbuch!$C$7:$C$506,"&lt;"&amp;DATE($B$4,7,1),Ausgangsbuch!$F$7:$F$506,"&lt;&gt;")</f>
        <v/>
      </c>
      <c r="C13" s="34">
        <f>SUMIFS(Ausgangsbuch!$F$7:$F$506,Ausgangsbuch!$C$7:$C$506,"&gt;="&amp;DATE($B$4,6,1),Ausgangsbuch!$C$7:$C$506,"&lt;"&amp;DATE($B$4,7,1))</f>
        <v/>
      </c>
      <c r="D13" s="34">
        <f>SUMIFS(Ausgangsbuch!$H$7:$H$506,Ausgangsbuch!$C$7:$C$506,"&gt;="&amp;DATE($B$4,6,1),Ausgangsbuch!$C$7:$C$506,"&lt;"&amp;DATE($B$4,7,1))</f>
        <v/>
      </c>
      <c r="E13" s="34">
        <f>SUMIFS(Ausgangsbuch!$I$7:$I$506,Ausgangsbuch!$C$7:$C$506,"&gt;="&amp;DATE($B$4,6,1),Ausgangsbuch!$C$7:$C$506,"&lt;"&amp;DATE($B$4,7,1))</f>
        <v/>
      </c>
      <c r="F13" s="34">
        <f>SUMIFS(Ausgangsbuch!$N$7:$N$506,Ausgangsbuch!$C$7:$C$506,"&gt;="&amp;DATE($B$4,6,1),Ausgangsbuch!$C$7:$C$506,"&lt;"&amp;DATE($B$4,7,1))</f>
        <v/>
      </c>
      <c r="H13" s="21" t="inlineStr">
        <is>
          <t>offen gesamt</t>
        </is>
      </c>
      <c r="I13" s="38">
        <f>SUM(I8:I12)</f>
        <v/>
      </c>
      <c r="J13" s="39">
        <f>SUM(J8:J12)</f>
        <v/>
      </c>
    </row>
    <row r="14">
      <c r="A14" s="27" t="inlineStr">
        <is>
          <t>Juli</t>
        </is>
      </c>
      <c r="B14" s="28">
        <f>COUNTIFS(Ausgangsbuch!$C$7:$C$506,"&gt;="&amp;DATE($B$4,7,1),Ausgangsbuch!$C$7:$C$506,"&lt;"&amp;DATE($B$4,8,1),Ausgangsbuch!$F$7:$F$506,"&lt;&gt;")</f>
        <v/>
      </c>
      <c r="C14" s="29">
        <f>SUMIFS(Ausgangsbuch!$F$7:$F$506,Ausgangsbuch!$C$7:$C$506,"&gt;="&amp;DATE($B$4,7,1),Ausgangsbuch!$C$7:$C$506,"&lt;"&amp;DATE($B$4,8,1))</f>
        <v/>
      </c>
      <c r="D14" s="29">
        <f>SUMIFS(Ausgangsbuch!$H$7:$H$506,Ausgangsbuch!$C$7:$C$506,"&gt;="&amp;DATE($B$4,7,1),Ausgangsbuch!$C$7:$C$506,"&lt;"&amp;DATE($B$4,8,1))</f>
        <v/>
      </c>
      <c r="E14" s="29">
        <f>SUMIFS(Ausgangsbuch!$I$7:$I$506,Ausgangsbuch!$C$7:$C$506,"&gt;="&amp;DATE($B$4,7,1),Ausgangsbuch!$C$7:$C$506,"&lt;"&amp;DATE($B$4,8,1))</f>
        <v/>
      </c>
      <c r="F14" s="29">
        <f>SUMIFS(Ausgangsbuch!$N$7:$N$506,Ausgangsbuch!$C$7:$C$506,"&gt;="&amp;DATE($B$4,7,1),Ausgangsbuch!$C$7:$C$506,"&lt;"&amp;DATE($B$4,8,1))</f>
        <v/>
      </c>
    </row>
    <row r="15">
      <c r="A15" s="32" t="inlineStr">
        <is>
          <t>August</t>
        </is>
      </c>
      <c r="B15" s="33">
        <f>COUNTIFS(Ausgangsbuch!$C$7:$C$506,"&gt;="&amp;DATE($B$4,8,1),Ausgangsbuch!$C$7:$C$506,"&lt;"&amp;DATE($B$4,9,1),Ausgangsbuch!$F$7:$F$506,"&lt;&gt;")</f>
        <v/>
      </c>
      <c r="C15" s="34">
        <f>SUMIFS(Ausgangsbuch!$F$7:$F$506,Ausgangsbuch!$C$7:$C$506,"&gt;="&amp;DATE($B$4,8,1),Ausgangsbuch!$C$7:$C$506,"&lt;"&amp;DATE($B$4,9,1))</f>
        <v/>
      </c>
      <c r="D15" s="34">
        <f>SUMIFS(Ausgangsbuch!$H$7:$H$506,Ausgangsbuch!$C$7:$C$506,"&gt;="&amp;DATE($B$4,8,1),Ausgangsbuch!$C$7:$C$506,"&lt;"&amp;DATE($B$4,9,1))</f>
        <v/>
      </c>
      <c r="E15" s="34">
        <f>SUMIFS(Ausgangsbuch!$I$7:$I$506,Ausgangsbuch!$C$7:$C$506,"&gt;="&amp;DATE($B$4,8,1),Ausgangsbuch!$C$7:$C$506,"&lt;"&amp;DATE($B$4,9,1))</f>
        <v/>
      </c>
      <c r="F15" s="34">
        <f>SUMIFS(Ausgangsbuch!$N$7:$N$506,Ausgangsbuch!$C$7:$C$506,"&gt;="&amp;DATE($B$4,8,1),Ausgangsbuch!$C$7:$C$506,"&lt;"&amp;DATE($B$4,9,1))</f>
        <v/>
      </c>
      <c r="H15" s="40" t="inlineStr">
        <is>
          <t>Gutschriften, die noch nicht verrechnet sind, zählen hier nicht mit, im Ausgangsbuch unter 'Noch offen' schon. Teilbezahlte Rechnungen stehen mit ihrem Rest bei ihrem Alter.</t>
        </is>
      </c>
    </row>
    <row r="16">
      <c r="A16" s="27" t="inlineStr">
        <is>
          <t>September</t>
        </is>
      </c>
      <c r="B16" s="28">
        <f>COUNTIFS(Ausgangsbuch!$C$7:$C$506,"&gt;="&amp;DATE($B$4,9,1),Ausgangsbuch!$C$7:$C$506,"&lt;"&amp;DATE($B$4,10,1),Ausgangsbuch!$F$7:$F$506,"&lt;&gt;")</f>
        <v/>
      </c>
      <c r="C16" s="29">
        <f>SUMIFS(Ausgangsbuch!$F$7:$F$506,Ausgangsbuch!$C$7:$C$506,"&gt;="&amp;DATE($B$4,9,1),Ausgangsbuch!$C$7:$C$506,"&lt;"&amp;DATE($B$4,10,1))</f>
        <v/>
      </c>
      <c r="D16" s="29">
        <f>SUMIFS(Ausgangsbuch!$H$7:$H$506,Ausgangsbuch!$C$7:$C$506,"&gt;="&amp;DATE($B$4,9,1),Ausgangsbuch!$C$7:$C$506,"&lt;"&amp;DATE($B$4,10,1))</f>
        <v/>
      </c>
      <c r="E16" s="29">
        <f>SUMIFS(Ausgangsbuch!$I$7:$I$506,Ausgangsbuch!$C$7:$C$506,"&gt;="&amp;DATE($B$4,9,1),Ausgangsbuch!$C$7:$C$506,"&lt;"&amp;DATE($B$4,10,1))</f>
        <v/>
      </c>
      <c r="F16" s="29">
        <f>SUMIFS(Ausgangsbuch!$N$7:$N$506,Ausgangsbuch!$C$7:$C$506,"&gt;="&amp;DATE($B$4,9,1),Ausgangsbuch!$C$7:$C$506,"&lt;"&amp;DATE($B$4,10,1))</f>
        <v/>
      </c>
    </row>
    <row r="17">
      <c r="A17" s="32" t="inlineStr">
        <is>
          <t>Oktober</t>
        </is>
      </c>
      <c r="B17" s="33">
        <f>COUNTIFS(Ausgangsbuch!$C$7:$C$506,"&gt;="&amp;DATE($B$4,10,1),Ausgangsbuch!$C$7:$C$506,"&lt;"&amp;DATE($B$4,11,1),Ausgangsbuch!$F$7:$F$506,"&lt;&gt;")</f>
        <v/>
      </c>
      <c r="C17" s="34">
        <f>SUMIFS(Ausgangsbuch!$F$7:$F$506,Ausgangsbuch!$C$7:$C$506,"&gt;="&amp;DATE($B$4,10,1),Ausgangsbuch!$C$7:$C$506,"&lt;"&amp;DATE($B$4,11,1))</f>
        <v/>
      </c>
      <c r="D17" s="34">
        <f>SUMIFS(Ausgangsbuch!$H$7:$H$506,Ausgangsbuch!$C$7:$C$506,"&gt;="&amp;DATE($B$4,10,1),Ausgangsbuch!$C$7:$C$506,"&lt;"&amp;DATE($B$4,11,1))</f>
        <v/>
      </c>
      <c r="E17" s="34">
        <f>SUMIFS(Ausgangsbuch!$I$7:$I$506,Ausgangsbuch!$C$7:$C$506,"&gt;="&amp;DATE($B$4,10,1),Ausgangsbuch!$C$7:$C$506,"&lt;"&amp;DATE($B$4,11,1))</f>
        <v/>
      </c>
      <c r="F17" s="34">
        <f>SUMIFS(Ausgangsbuch!$N$7:$N$506,Ausgangsbuch!$C$7:$C$506,"&gt;="&amp;DATE($B$4,10,1),Ausgangsbuch!$C$7:$C$506,"&lt;"&amp;DATE($B$4,11,1))</f>
        <v/>
      </c>
    </row>
    <row r="18">
      <c r="A18" s="27" t="inlineStr">
        <is>
          <t>November</t>
        </is>
      </c>
      <c r="B18" s="28">
        <f>COUNTIFS(Ausgangsbuch!$C$7:$C$506,"&gt;="&amp;DATE($B$4,11,1),Ausgangsbuch!$C$7:$C$506,"&lt;"&amp;DATE($B$4,12,1),Ausgangsbuch!$F$7:$F$506,"&lt;&gt;")</f>
        <v/>
      </c>
      <c r="C18" s="29">
        <f>SUMIFS(Ausgangsbuch!$F$7:$F$506,Ausgangsbuch!$C$7:$C$506,"&gt;="&amp;DATE($B$4,11,1),Ausgangsbuch!$C$7:$C$506,"&lt;"&amp;DATE($B$4,12,1))</f>
        <v/>
      </c>
      <c r="D18" s="29">
        <f>SUMIFS(Ausgangsbuch!$H$7:$H$506,Ausgangsbuch!$C$7:$C$506,"&gt;="&amp;DATE($B$4,11,1),Ausgangsbuch!$C$7:$C$506,"&lt;"&amp;DATE($B$4,12,1))</f>
        <v/>
      </c>
      <c r="E18" s="29">
        <f>SUMIFS(Ausgangsbuch!$I$7:$I$506,Ausgangsbuch!$C$7:$C$506,"&gt;="&amp;DATE($B$4,11,1),Ausgangsbuch!$C$7:$C$506,"&lt;"&amp;DATE($B$4,12,1))</f>
        <v/>
      </c>
      <c r="F18" s="29">
        <f>SUMIFS(Ausgangsbuch!$N$7:$N$506,Ausgangsbuch!$C$7:$C$506,"&gt;="&amp;DATE($B$4,11,1),Ausgangsbuch!$C$7:$C$506,"&lt;"&amp;DATE($B$4,12,1))</f>
        <v/>
      </c>
    </row>
    <row r="19">
      <c r="A19" s="32" t="inlineStr">
        <is>
          <t>Dezember</t>
        </is>
      </c>
      <c r="B19" s="33">
        <f>COUNTIFS(Ausgangsbuch!$C$7:$C$506,"&gt;="&amp;DATE($B$4,12,1),Ausgangsbuch!$C$7:$C$506,"&lt;"&amp;DATE($B$4+1,1,1),Ausgangsbuch!$F$7:$F$506,"&lt;&gt;")</f>
        <v/>
      </c>
      <c r="C19" s="34">
        <f>SUMIFS(Ausgangsbuch!$F$7:$F$506,Ausgangsbuch!$C$7:$C$506,"&gt;="&amp;DATE($B$4,12,1),Ausgangsbuch!$C$7:$C$506,"&lt;"&amp;DATE($B$4+1,1,1))</f>
        <v/>
      </c>
      <c r="D19" s="34">
        <f>SUMIFS(Ausgangsbuch!$H$7:$H$506,Ausgangsbuch!$C$7:$C$506,"&gt;="&amp;DATE($B$4,12,1),Ausgangsbuch!$C$7:$C$506,"&lt;"&amp;DATE($B$4+1,1,1))</f>
        <v/>
      </c>
      <c r="E19" s="34">
        <f>SUMIFS(Ausgangsbuch!$I$7:$I$506,Ausgangsbuch!$C$7:$C$506,"&gt;="&amp;DATE($B$4,12,1),Ausgangsbuch!$C$7:$C$506,"&lt;"&amp;DATE($B$4+1,1,1))</f>
        <v/>
      </c>
      <c r="F19" s="34">
        <f>SUMIFS(Ausgangsbuch!$N$7:$N$506,Ausgangsbuch!$C$7:$C$506,"&gt;="&amp;DATE($B$4,12,1),Ausgangsbuch!$C$7:$C$506,"&lt;"&amp;DATE($B$4+1,1,1))</f>
        <v/>
      </c>
    </row>
    <row r="20">
      <c r="A20" s="21" t="inlineStr">
        <is>
          <t>Jahr gesamt</t>
        </is>
      </c>
      <c r="B20" s="38">
        <f>SUM(B8:B19)</f>
        <v/>
      </c>
      <c r="C20" s="41">
        <f>SUM(C8:C19)</f>
        <v/>
      </c>
      <c r="D20" s="41">
        <f>SUM(D8:D19)</f>
        <v/>
      </c>
      <c r="E20" s="41">
        <f>SUM(E8:E19)</f>
        <v/>
      </c>
      <c r="F20" s="41">
        <f>SUM(F8:F19)</f>
        <v/>
      </c>
    </row>
    <row r="22">
      <c r="A22" s="40" t="inlineStr">
        <is>
          <t>Für die Umsatzsteuer-Voranmeldung zählt nicht immer das Rechnungsdatum. Ob der Monat der Leistung oder der Zahlung gilt, klärt dein Steuerberater.</t>
        </is>
      </c>
    </row>
    <row r="23"/>
  </sheetData>
  <mergeCells count="2">
    <mergeCell ref="H15:J19"/>
    <mergeCell ref="A22:F23"/>
  </mergeCells>
  <printOptions horizontalCentered="1"/>
  <pageMargins left="0.4" right="0.4" top="0.5" bottom="0.5" header="0.5" footer="0.5"/>
  <pageSetup orientation="landscape" paperSize="9" fitToHeight="0" fitToWidth="1"/>
</worksheet>
</file>

<file path=xl/worksheets/sheet5.xml><?xml version="1.0" encoding="utf-8"?>
<worksheet xmlns="http://schemas.openxmlformats.org/spreadsheetml/2006/main">
  <sheetPr>
    <tabColor rgb="006C756C"/>
    <outlinePr summaryBelow="1" summaryRight="1"/>
    <pageSetUpPr fitToPage="1"/>
  </sheetPr>
  <dimension ref="A1:C38"/>
  <sheetViews>
    <sheetView showGridLines="0" workbookViewId="0">
      <selection activeCell="A1" sqref="A1"/>
    </sheetView>
  </sheetViews>
  <sheetFormatPr baseColWidth="8" defaultRowHeight="15"/>
  <cols>
    <col width="4" customWidth="1" min="1" max="1"/>
    <col width="112" customWidth="1" min="2" max="2"/>
  </cols>
  <sheetData>
    <row r="1" ht="30" customHeight="1">
      <c r="A1" s="1" t="inlineStr">
        <is>
          <t>So nutzt du das Rechnungsausgangsbuch</t>
        </is>
      </c>
      <c r="B1" s="2" t="n"/>
      <c r="C1" s="2" t="n"/>
    </row>
    <row r="2" ht="18" customHeight="1">
      <c r="A2" s="3" t="inlineStr">
        <is>
          <t>Vorlage von ExcelDok · kostenlos, ohne Makros</t>
        </is>
      </c>
      <c r="B2" s="2" t="n"/>
      <c r="C2" s="2" t="n"/>
    </row>
    <row r="4" ht="22" customHeight="1">
      <c r="B4" s="42" t="inlineStr">
        <is>
          <t>Farben</t>
        </is>
      </c>
    </row>
    <row r="5" ht="17" customHeight="1">
      <c r="A5" s="43" t="n"/>
      <c r="B5" s="44" t="inlineStr">
        <is>
          <t>Hellgelb: hier trägst du ein.</t>
        </is>
      </c>
    </row>
    <row r="6" ht="17" customHeight="1">
      <c r="A6" s="45" t="n"/>
      <c r="B6" s="44" t="inlineStr">
        <is>
          <t>Grau: rechnet die Datei selbst. Nicht überschreiben.</t>
        </is>
      </c>
    </row>
    <row r="7" ht="17" customHeight="1">
      <c r="B7" s="44" t="inlineStr">
        <is>
          <t>Hinter jeder Spaltenüberschrift steckt ein Kommentar mit Erklärung: Maus auf die Überschrift halten.</t>
        </is>
      </c>
    </row>
    <row r="8" ht="17" customHeight="1">
      <c r="B8" s="44" t="inlineStr"/>
    </row>
    <row r="9" ht="22" customHeight="1">
      <c r="B9" s="42" t="inlineStr">
        <is>
          <t>Einrichten (einmal)</t>
        </is>
      </c>
    </row>
    <row r="10" ht="17" customHeight="1">
      <c r="B10" s="44" t="inlineStr">
        <is>
          <t>1. Blatt Einstellungen: Präfix der Rechnungsnummer und Standard-Zahlungsziel an deinen Betrieb anpassen.</t>
        </is>
      </c>
    </row>
    <row r="11" ht="17" customHeight="1">
      <c r="B11" s="44" t="inlineStr">
        <is>
          <t>2. Blatt Kunden: deine Kunden mit ihrem Zahlungsziel anlegen. Die drei Beispielkunden überschreiben.</t>
        </is>
      </c>
    </row>
    <row r="12" ht="17" customHeight="1">
      <c r="B12" s="44" t="inlineStr">
        <is>
          <t>3. Blatt Ausgangsbuch: die fünf Beispielzeilen löschen (Inhalte der hellgelben Zellen entfernen, die grauen bleiben).</t>
        </is>
      </c>
    </row>
    <row r="13" ht="17" customHeight="1">
      <c r="B13" s="44" t="inlineStr">
        <is>
          <t>Hast du schon Rechnungen geschrieben, fängst du mit deiner nächsten Nummer an, nicht bei 1.</t>
        </is>
      </c>
    </row>
    <row r="14" ht="17" customHeight="1">
      <c r="B14" s="44" t="inlineStr"/>
    </row>
    <row r="15" ht="22" customHeight="1">
      <c r="B15" s="42" t="inlineStr">
        <is>
          <t>Jede Rechnung</t>
        </is>
      </c>
    </row>
    <row r="16" ht="17" customHeight="1">
      <c r="B16" s="44" t="inlineStr">
        <is>
          <t>1. Eine Zeile je Rechnung: laufende Nummer, Rechnungsdatum, Kunde aus der Liste, Leistung, Netto und Steuersatz.</t>
        </is>
      </c>
    </row>
    <row r="17" ht="17" customHeight="1">
      <c r="B17" s="44" t="inlineStr">
        <is>
          <t>2. Rechnungsnummer, Steuer, Brutto, Zahlungsziel und Fälligkeit rechnet die Datei.</t>
        </is>
      </c>
    </row>
    <row r="18" ht="32" customHeight="1">
      <c r="B18" s="44" t="inlineStr">
        <is>
          <t>3. Geht Geld ein, 'Bezahlt am' eintragen. Bei einer Teilzahlung zusätzlich den Betrag, der Rest bleibt offen. Kommt später noch etwas, den Betrag auf die Summe aller Eingänge erhöhen.</t>
        </is>
      </c>
    </row>
    <row r="19" ht="32" customHeight="1">
      <c r="B19" s="44" t="inlineStr">
        <is>
          <t>Gutschrift oder Storno: eine eigene Zeile mit eigener Nummer und Minus vor dem Betrag, bei Leistung 'Gutschrift zu RE-...'. Ist sie verrechnet oder ausgezahlt, 'Bezahlt am' eintragen.</t>
        </is>
      </c>
    </row>
    <row r="20" ht="17" customHeight="1">
      <c r="B20" s="44" t="inlineStr">
        <is>
          <t>Zwei Steuersätze auf einer Rechnung: zwei Zeilen mit derselben Nummer. Der Hinweis 'Nummer doppelt' ist dann in Ordnung.</t>
        </is>
      </c>
    </row>
    <row r="21" ht="17" customHeight="1">
      <c r="B21" s="44" t="inlineStr"/>
    </row>
    <row r="22" ht="22" customHeight="1">
      <c r="B22" s="42" t="inlineStr">
        <is>
          <t>Was Status und Prüfhinweis bedeuten</t>
        </is>
      </c>
    </row>
    <row r="23" ht="32" customHeight="1">
      <c r="B23" s="44" t="inlineStr">
        <is>
          <t>offen: noch nicht fällig. überfällig (rot): Fälligkeit vorbei, nichts bezahlt. teilbezahlt (blau): es fehlt noch ein Rest. bezahlt (grün): erledigt. Gutschrift (orange): du schuldest dem Kunden etwas.</t>
        </is>
      </c>
    </row>
    <row r="24" ht="17" customHeight="1">
      <c r="B24" s="44" t="inlineStr">
        <is>
          <t>Tage überfällig zählt, solange etwas offen ist, auch bei einer Teilzahlung.</t>
        </is>
      </c>
    </row>
    <row r="25" ht="32" customHeight="1">
      <c r="B25" s="44" t="inlineStr">
        <is>
          <t>Nummer doppelt: jede Rechnungsnummer darf es nur einmal geben (§ 14 Abs. 4 Nr. 4 UStG). Lücke vor dieser Nummer: eine Lücke ist nicht verboten, du solltest sie aber erklären können. Eine stornierte Rechnung bleibt deshalb mit ihrer Nummer stehen.</t>
        </is>
      </c>
    </row>
    <row r="26" ht="17" customHeight="1">
      <c r="B26" s="44" t="inlineStr">
        <is>
          <t>Kunde nicht in der Liste: Tippfehler oder neuer Kunde. Im Blatt Kunden anlegen, sonst gilt das Standard-Zahlungsziel.</t>
        </is>
      </c>
    </row>
    <row r="27" ht="17" customHeight="1">
      <c r="B27" s="44" t="inlineStr"/>
    </row>
    <row r="28" ht="22" customHeight="1">
      <c r="B28" s="42" t="inlineStr">
        <is>
          <t>Auswertung</t>
        </is>
      </c>
    </row>
    <row r="29" ht="32" customHeight="1">
      <c r="B29" s="44" t="inlineStr">
        <is>
          <t>Umsatz je Monat (netto, Umsatzsteuer, brutto, davon offen) und die offenen Rechnungen nach Alter. Oben das Jahr eintragen. Im Blatt Kunden siehst du je Kunde Anzahl, Umsatz, offenen und überfälligen Betrag.</t>
        </is>
      </c>
    </row>
    <row r="30" ht="32" customHeight="1">
      <c r="B30" s="44" t="inlineStr">
        <is>
          <t>Mehr als 500 Rechnungen? Die letzte Zeile im Ausgangsbuch markieren, kopieren und darunter einfügen. Die Auswertung rechnet bis Zeile 506, darüber hinaus die Bereiche in den Formeln verlängern.</t>
        </is>
      </c>
    </row>
    <row r="31" ht="17" customHeight="1">
      <c r="B31" s="44" t="inlineStr"/>
    </row>
    <row r="32" ht="22" customHeight="1">
      <c r="B32" s="42" t="inlineStr">
        <is>
          <t>Was diese Vorlage nicht kann</t>
        </is>
      </c>
    </row>
    <row r="33" ht="32" customHeight="1">
      <c r="B33" s="44" t="inlineStr">
        <is>
          <t>Sie ist eine Liste zum Eintragen. Sie schreibt keine Rechnungen, erzeugt keine E-Rechnung und merkt nicht von selbst, wenn eine Rechnung bezahlt ist. Eine Zeile lässt sich jederzeit ändern oder löschen.</t>
        </is>
      </c>
    </row>
    <row r="34" ht="62" customHeight="1">
      <c r="B34" s="46" t="inlineStr">
        <is>
          <t>Das macht die ChefZentrale: aus dem Angebot mit einem Klick die Rechnung, als PDF oder E-Rechnung, Gutschrift und Storno mit Bezug zur Rechnung. Gespeicherte Rechnungen bleiben, wie sie sind, Lücken und doppelte Nummern meldet sie selbst. In Version 4 liest sie deine Kontoauszüge ein und erkennt, welche Rechnung bezahlt ist. Kostenlose Testversion: exceldok.de/chefzentrale/</t>
        </is>
      </c>
    </row>
    <row r="35" ht="17" customHeight="1">
      <c r="B35" s="44" t="inlineStr"/>
    </row>
    <row r="36" ht="22" customHeight="1">
      <c r="B36" s="42" t="inlineStr">
        <is>
          <t>Hinweis</t>
        </is>
      </c>
    </row>
    <row r="37" ht="32" customHeight="1">
      <c r="B37" s="44" t="inlineStr">
        <is>
          <t>Diese Vorlage ersetzt keine Steuerberatung. Als Kleinunternehmer nach § 19 UStG weist du keine Umsatzsteuer aus: Steuersatz 0 % wählen. Ein Doppel jeder Rechnung bewahrst du acht Jahre auf (§ 14b Abs. 1 UStG).</t>
        </is>
      </c>
    </row>
    <row r="38" ht="17" customHeight="1">
      <c r="B38" s="44" t="inlineStr">
        <is>
          <t>Fragen oder Wünsche: info@exceldok.de · Igor Schmidt, ExcelDok</t>
        </is>
      </c>
    </row>
  </sheetData>
  <hyperlinks>
    <hyperlink xmlns:r="http://schemas.openxmlformats.org/officeDocument/2006/relationships" ref="B34" r:id="rId1"/>
  </hyperlinks>
  <printOptions horizontalCentered="1"/>
  <pageMargins left="0.4" right="0.4" top="0.5" bottom="0.5" header="0.5" footer="0.5"/>
  <pageSetup orientation="landscape"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ExcelDok, Igor Schmidt</dc:creator>
  <dc:title xmlns:dc="http://purl.org/dc/elements/1.1/">Rechnungsausgangsbuch (Vorlage)</dc:title>
  <dcterms:created xmlns:dcterms="http://purl.org/dc/terms/" xmlns:xsi="http://www.w3.org/2001/XMLSchema-instance" xsi:type="dcterms:W3CDTF">2026-11-08T18:45:01Z</dcterms:created>
  <dcterms:modified xmlns:dcterms="http://purl.org/dc/terms/" xmlns:xsi="http://www.w3.org/2001/XMLSchema-instance" xsi:type="dcterms:W3CDTF">2026-11-08T18:45:02Z</dcterms:modified>
</cp:coreProperties>
</file>